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LLu\Surveys\AAUP\2021-22\Final Form\"/>
    </mc:Choice>
  </mc:AlternateContent>
  <bookViews>
    <workbookView xWindow="0" yWindow="0" windowWidth="38400" windowHeight="17730" activeTab="6"/>
  </bookViews>
  <sheets>
    <sheet name="Instructions" sheetId="12" r:id="rId1"/>
    <sheet name="Form 1" sheetId="2" r:id="rId2"/>
    <sheet name="Form 2" sheetId="13" r:id="rId3"/>
    <sheet name="Form 3" sheetId="22" r:id="rId4"/>
    <sheet name="Form 4" sheetId="15" r:id="rId5"/>
    <sheet name="Form 5" sheetId="16" r:id="rId6"/>
    <sheet name="Form 6" sheetId="21" r:id="rId7"/>
    <sheet name="Form 3 Estimate" sheetId="23" r:id="rId8"/>
    <sheet name="Form 4 Estimate" sheetId="19" r:id="rId9"/>
    <sheet name="Validity Checks" sheetId="20" r:id="rId10"/>
    <sheet name="Macros" sheetId="11" state="hidden" r:id="rId11"/>
  </sheets>
  <definedNames>
    <definedName name="_a1">'Form 3'!#REF!</definedName>
    <definedName name="_a2">'Form 3'!#REF!</definedName>
    <definedName name="_a3">'Form 3'!#REF!</definedName>
    <definedName name="_a4">'Form 3'!$G$9</definedName>
    <definedName name="_a5">'Form 3'!$G$10</definedName>
    <definedName name="_a6">'Form 3'!$G$11</definedName>
    <definedName name="_a7">'Form 3'!$G$12</definedName>
    <definedName name="AAUPcategory" localSheetId="6">#REF!</definedName>
    <definedName name="AAUPcategory">'Form 1'!#REF!</definedName>
    <definedName name="benefits" localSheetId="6">#REF!</definedName>
    <definedName name="benefits">'Form 1'!#REF!</definedName>
    <definedName name="Control" localSheetId="6">#REF!</definedName>
    <definedName name="Control">'Form 1'!#REF!</definedName>
    <definedName name="decline" localSheetId="6">#REF!</definedName>
    <definedName name="decline">'Form 1'!#REF!</definedName>
    <definedName name="_xlnm.Print_Area" localSheetId="1">'Form 1'!$A$1:$K$26</definedName>
    <definedName name="tenure" localSheetId="6">#REF!</definedName>
    <definedName name="tenure">'Form 1'!#REF!</definedName>
    <definedName name="tuition_benefit_full_waiver_at_institution">'Form 3'!#REF!</definedName>
    <definedName name="tuition_benefit_full_waiver_at_specified_institutions">'Form 3'!#REF!</definedName>
    <definedName name="tuition_benefit_full_waiver_at_this_institution">'Form 3'!#REF!</definedName>
    <definedName name="tuition_benefit_none">'Form 3'!$G$12</definedName>
    <definedName name="tuition_benefit_other">'Form 3'!$G$11</definedName>
    <definedName name="tuition_benefit_other_text">'Form 3'!$B$22</definedName>
    <definedName name="tuition_benefit_partial_waiver_at_institution">'Form 3'!#REF!</definedName>
    <definedName name="tuition_benefit_partial_waiver_at_specified_institutions">'Form 3'!$G$9</definedName>
    <definedName name="tuition_benefit_partial_waiver_at_this_institution">'Form 3'!#REF!</definedName>
    <definedName name="tuition_benefit_varies_based_on_years_of_service">'Form 3'!$G$10</definedName>
    <definedName name="union" localSheetId="6">#REF!</definedName>
    <definedName name="union">'Form 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20" l="1"/>
  <c r="H17" i="20"/>
  <c r="I16" i="20"/>
  <c r="H16" i="20"/>
  <c r="I15" i="20"/>
  <c r="H15" i="20"/>
  <c r="I14" i="20"/>
  <c r="H14" i="20"/>
  <c r="I13" i="20"/>
  <c r="H13" i="20"/>
  <c r="I12" i="20"/>
  <c r="H12" i="20"/>
  <c r="I9" i="20"/>
  <c r="H9" i="20"/>
  <c r="I8" i="20"/>
  <c r="H8" i="20"/>
  <c r="I7" i="20"/>
  <c r="H7" i="20"/>
  <c r="I6" i="20"/>
  <c r="H6" i="20"/>
  <c r="I5" i="20"/>
  <c r="H5" i="20"/>
  <c r="I4" i="20"/>
  <c r="H4" i="20"/>
  <c r="B15" i="22" l="1"/>
  <c r="C15" i="22"/>
  <c r="C14" i="22"/>
  <c r="B14" i="22"/>
  <c r="C12" i="22"/>
  <c r="B12" i="22"/>
  <c r="C8" i="22"/>
  <c r="B8" i="22"/>
  <c r="C16" i="22" l="1"/>
  <c r="B16" i="22"/>
  <c r="C13" i="13"/>
  <c r="C21" i="13"/>
  <c r="K19" i="2"/>
  <c r="C28" i="13" s="1"/>
  <c r="H13" i="13"/>
  <c r="H21" i="13"/>
  <c r="C12" i="15"/>
  <c r="C22" i="15"/>
  <c r="B27" i="15"/>
  <c r="B30" i="15"/>
  <c r="B26" i="15"/>
  <c r="B28" i="15"/>
  <c r="B29" i="15"/>
  <c r="B31" i="15"/>
  <c r="D22" i="15"/>
  <c r="B22" i="15"/>
  <c r="E21" i="15"/>
  <c r="J17" i="20" s="1"/>
  <c r="E20" i="15"/>
  <c r="J16" i="20" s="1"/>
  <c r="E19" i="15"/>
  <c r="J15" i="20" s="1"/>
  <c r="E18" i="15"/>
  <c r="J14" i="20" s="1"/>
  <c r="E17" i="15"/>
  <c r="J13" i="20" s="1"/>
  <c r="E16" i="15"/>
  <c r="J12" i="20" s="1"/>
  <c r="D12" i="15"/>
  <c r="B12" i="15"/>
  <c r="E11" i="15"/>
  <c r="J9" i="20" s="1"/>
  <c r="E10" i="15"/>
  <c r="J8" i="20" s="1"/>
  <c r="E9" i="15"/>
  <c r="J7" i="20" s="1"/>
  <c r="E8" i="15"/>
  <c r="J6" i="20" s="1"/>
  <c r="E7" i="15"/>
  <c r="J5" i="20" s="1"/>
  <c r="E6" i="15"/>
  <c r="J4" i="20" s="1"/>
  <c r="B28" i="13"/>
  <c r="D25" i="20" s="1"/>
  <c r="G28" i="13"/>
  <c r="B27" i="13"/>
  <c r="G27" i="13"/>
  <c r="E24" i="20" s="1"/>
  <c r="B26" i="13"/>
  <c r="G26" i="13"/>
  <c r="B25" i="13"/>
  <c r="G25" i="13"/>
  <c r="B24" i="13"/>
  <c r="G24" i="13"/>
  <c r="B23" i="13"/>
  <c r="G23" i="13"/>
  <c r="B17" i="20"/>
  <c r="C17" i="20" s="1"/>
  <c r="B16" i="20"/>
  <c r="C16" i="20" s="1"/>
  <c r="B15" i="20"/>
  <c r="B14" i="20"/>
  <c r="C14" i="20" s="1"/>
  <c r="B13" i="20"/>
  <c r="C13" i="20" s="1"/>
  <c r="B12" i="20"/>
  <c r="C12" i="20" s="1"/>
  <c r="B9" i="20"/>
  <c r="C9" i="20" s="1"/>
  <c r="B8" i="20"/>
  <c r="C8" i="20" s="1"/>
  <c r="B7" i="20"/>
  <c r="C7" i="20" s="1"/>
  <c r="B6" i="20"/>
  <c r="C6" i="20" s="1"/>
  <c r="B5" i="20"/>
  <c r="B4" i="20"/>
  <c r="C4" i="20" s="1"/>
  <c r="D23" i="13"/>
  <c r="D24" i="13"/>
  <c r="D25" i="13"/>
  <c r="D26" i="13"/>
  <c r="D27" i="13"/>
  <c r="D28" i="13"/>
  <c r="E23" i="13"/>
  <c r="E24" i="13"/>
  <c r="E25" i="13"/>
  <c r="E26" i="13"/>
  <c r="E27" i="13"/>
  <c r="E28" i="13"/>
  <c r="F23" i="13"/>
  <c r="F24" i="13"/>
  <c r="F25" i="13"/>
  <c r="F26" i="13"/>
  <c r="F27" i="13"/>
  <c r="F28" i="13"/>
  <c r="I23" i="13"/>
  <c r="I24" i="13"/>
  <c r="I25" i="13"/>
  <c r="I26" i="13"/>
  <c r="I27" i="13"/>
  <c r="I28" i="13"/>
  <c r="J23" i="13"/>
  <c r="J24" i="13"/>
  <c r="J25" i="13"/>
  <c r="J26" i="13"/>
  <c r="J27" i="13"/>
  <c r="J28" i="13"/>
  <c r="K23" i="13"/>
  <c r="K24" i="13"/>
  <c r="K25" i="13"/>
  <c r="K26" i="13"/>
  <c r="K27" i="13"/>
  <c r="K28" i="13"/>
  <c r="G21" i="13"/>
  <c r="B21" i="13"/>
  <c r="D21" i="13"/>
  <c r="E21" i="13"/>
  <c r="F21" i="13"/>
  <c r="I21" i="13"/>
  <c r="J21" i="13"/>
  <c r="K21" i="13"/>
  <c r="F17" i="20"/>
  <c r="E17" i="20"/>
  <c r="D17" i="20"/>
  <c r="F16" i="20"/>
  <c r="E16" i="20"/>
  <c r="D16" i="20"/>
  <c r="F15" i="20"/>
  <c r="E15" i="20"/>
  <c r="D15" i="20"/>
  <c r="F14" i="20"/>
  <c r="E14" i="20"/>
  <c r="D14" i="20"/>
  <c r="F13" i="20"/>
  <c r="E13" i="20"/>
  <c r="D13" i="20"/>
  <c r="F12" i="20"/>
  <c r="E12" i="20"/>
  <c r="D12" i="20"/>
  <c r="G13" i="13"/>
  <c r="E10" i="20" s="1"/>
  <c r="B13" i="13"/>
  <c r="B8" i="23" s="1"/>
  <c r="C8" i="23" s="1"/>
  <c r="D13" i="13"/>
  <c r="E13" i="13"/>
  <c r="F13" i="13"/>
  <c r="I13" i="13"/>
  <c r="J13" i="13"/>
  <c r="K13" i="13"/>
  <c r="F9" i="20"/>
  <c r="E9" i="20"/>
  <c r="D9" i="20"/>
  <c r="F8" i="20"/>
  <c r="E8" i="20"/>
  <c r="D8" i="20"/>
  <c r="F7" i="20"/>
  <c r="E7" i="20"/>
  <c r="D7" i="20"/>
  <c r="F6" i="20"/>
  <c r="E6" i="20"/>
  <c r="D6" i="20"/>
  <c r="F5" i="20"/>
  <c r="E5" i="20"/>
  <c r="D5" i="20"/>
  <c r="F4" i="20"/>
  <c r="E4" i="20"/>
  <c r="D4" i="20"/>
  <c r="C20" i="19"/>
  <c r="D20" i="19" s="1"/>
  <c r="C19" i="19"/>
  <c r="D19" i="19" s="1"/>
  <c r="C18" i="19"/>
  <c r="D18" i="19" s="1"/>
  <c r="C17" i="19"/>
  <c r="D17" i="19" s="1"/>
  <c r="C16" i="19"/>
  <c r="D16" i="19" s="1"/>
  <c r="C15" i="19"/>
  <c r="C10" i="19"/>
  <c r="D10" i="19" s="1"/>
  <c r="C9" i="19"/>
  <c r="D9" i="19" s="1"/>
  <c r="C8" i="19"/>
  <c r="D8" i="19" s="1"/>
  <c r="C7" i="19"/>
  <c r="D7" i="19" s="1"/>
  <c r="C6" i="19"/>
  <c r="D6" i="19" s="1"/>
  <c r="C5" i="19"/>
  <c r="D5" i="19" s="1"/>
  <c r="B25" i="19"/>
  <c r="B26" i="19"/>
  <c r="B27" i="19"/>
  <c r="B28" i="19"/>
  <c r="B29" i="19"/>
  <c r="B30" i="19"/>
  <c r="B21" i="19"/>
  <c r="B11" i="19"/>
  <c r="D11" i="19" l="1"/>
  <c r="B20" i="20"/>
  <c r="B31" i="19"/>
  <c r="B24" i="20"/>
  <c r="H18" i="20"/>
  <c r="E12" i="15"/>
  <c r="J10" i="20" s="1"/>
  <c r="I10" i="20"/>
  <c r="E22" i="15"/>
  <c r="J18" i="20" s="1"/>
  <c r="I18" i="20"/>
  <c r="H10" i="20"/>
  <c r="D24" i="20"/>
  <c r="D18" i="20"/>
  <c r="B12" i="23"/>
  <c r="C12" i="23" s="1"/>
  <c r="F18" i="20"/>
  <c r="F10" i="20"/>
  <c r="C11" i="19"/>
  <c r="F29" i="13"/>
  <c r="B23" i="20"/>
  <c r="I29" i="13"/>
  <c r="C15" i="20"/>
  <c r="B21" i="20"/>
  <c r="B22" i="20"/>
  <c r="B18" i="20"/>
  <c r="J29" i="13"/>
  <c r="B29" i="13"/>
  <c r="C21" i="19"/>
  <c r="C29" i="19"/>
  <c r="D26" i="19"/>
  <c r="C31" i="15"/>
  <c r="H25" i="20" s="1"/>
  <c r="C28" i="19"/>
  <c r="D30" i="19"/>
  <c r="C26" i="13"/>
  <c r="D23" i="20" s="1"/>
  <c r="D28" i="19"/>
  <c r="C30" i="19"/>
  <c r="C25" i="19"/>
  <c r="D29" i="19"/>
  <c r="C26" i="19"/>
  <c r="C29" i="15"/>
  <c r="H23" i="20" s="1"/>
  <c r="D27" i="19"/>
  <c r="C32" i="15"/>
  <c r="C26" i="15"/>
  <c r="H20" i="20" s="1"/>
  <c r="D31" i="15"/>
  <c r="H26" i="13"/>
  <c r="E23" i="20" s="1"/>
  <c r="D26" i="15"/>
  <c r="H25" i="13"/>
  <c r="E22" i="20" s="1"/>
  <c r="C25" i="13"/>
  <c r="D22" i="20" s="1"/>
  <c r="C27" i="15"/>
  <c r="H21" i="20" s="1"/>
  <c r="D30" i="15"/>
  <c r="C23" i="13"/>
  <c r="D20" i="20" s="1"/>
  <c r="H27" i="13"/>
  <c r="D29" i="15"/>
  <c r="H24" i="13"/>
  <c r="E21" i="20" s="1"/>
  <c r="C27" i="13"/>
  <c r="C30" i="15"/>
  <c r="H24" i="20" s="1"/>
  <c r="D28" i="15"/>
  <c r="C24" i="13"/>
  <c r="D21" i="20" s="1"/>
  <c r="C28" i="15"/>
  <c r="H22" i="20" s="1"/>
  <c r="D27" i="15"/>
  <c r="B25" i="20"/>
  <c r="C25" i="20" s="1"/>
  <c r="E25" i="20"/>
  <c r="B10" i="20"/>
  <c r="E11" i="19"/>
  <c r="C5" i="20"/>
  <c r="K29" i="13"/>
  <c r="C24" i="20"/>
  <c r="D10" i="20"/>
  <c r="G29" i="13"/>
  <c r="E18" i="20"/>
  <c r="D29" i="13"/>
  <c r="C20" i="20"/>
  <c r="D15" i="19"/>
  <c r="C23" i="20"/>
  <c r="E29" i="13"/>
  <c r="C27" i="19"/>
  <c r="B32" i="15"/>
  <c r="H28" i="13"/>
  <c r="H23" i="13"/>
  <c r="E20" i="20" s="1"/>
  <c r="C31" i="19" l="1"/>
  <c r="H26" i="20"/>
  <c r="C10" i="20"/>
  <c r="G10" i="20"/>
  <c r="C18" i="20"/>
  <c r="G18" i="20"/>
  <c r="E29" i="15"/>
  <c r="J23" i="20" s="1"/>
  <c r="I23" i="20"/>
  <c r="E30" i="15"/>
  <c r="J24" i="20" s="1"/>
  <c r="I24" i="20"/>
  <c r="E27" i="15"/>
  <c r="J21" i="20" s="1"/>
  <c r="I21" i="20"/>
  <c r="E31" i="15"/>
  <c r="J25" i="20" s="1"/>
  <c r="I25" i="20"/>
  <c r="E28" i="15"/>
  <c r="J22" i="20" s="1"/>
  <c r="I22" i="20"/>
  <c r="E26" i="15"/>
  <c r="J20" i="20" s="1"/>
  <c r="I20" i="20"/>
  <c r="C21" i="20"/>
  <c r="C22" i="20"/>
  <c r="B26" i="20"/>
  <c r="E26" i="19"/>
  <c r="C29" i="13"/>
  <c r="D26" i="20" s="1"/>
  <c r="H29" i="13"/>
  <c r="E26" i="20" s="1"/>
  <c r="E29" i="19"/>
  <c r="E27" i="19"/>
  <c r="E30" i="19"/>
  <c r="F24" i="20"/>
  <c r="E28" i="19"/>
  <c r="F23" i="20"/>
  <c r="D32" i="15"/>
  <c r="F22" i="20"/>
  <c r="F21" i="20"/>
  <c r="F25" i="20"/>
  <c r="D21" i="19"/>
  <c r="E21" i="19" s="1"/>
  <c r="D25" i="19"/>
  <c r="F20" i="20"/>
  <c r="C26" i="20" l="1"/>
  <c r="G26" i="20"/>
  <c r="E32" i="15"/>
  <c r="J26" i="20" s="1"/>
  <c r="I26" i="20"/>
  <c r="F26" i="20"/>
  <c r="D31" i="19"/>
  <c r="E31" i="19" s="1"/>
  <c r="E25" i="19"/>
</calcChain>
</file>

<file path=xl/sharedStrings.xml><?xml version="1.0" encoding="utf-8"?>
<sst xmlns="http://schemas.openxmlformats.org/spreadsheetml/2006/main" count="320" uniqueCount="163">
  <si>
    <t xml:space="preserve">American Association of University Professors </t>
  </si>
  <si>
    <t xml:space="preserve"> </t>
  </si>
  <si>
    <t>Start</t>
  </si>
  <si>
    <t xml:space="preserve">https://research.aaup.org </t>
  </si>
  <si>
    <t>Instructions for Data Entry and Upload via Excel Spreadsheet</t>
  </si>
  <si>
    <t>Unit ID:</t>
  </si>
  <si>
    <t>Institution:</t>
  </si>
  <si>
    <t>Respondent Name:</t>
  </si>
  <si>
    <t>Phone Number:</t>
  </si>
  <si>
    <t>E-Mail Address:</t>
  </si>
  <si>
    <t>Survey Year:</t>
  </si>
  <si>
    <t>Form 1: Institutional Information</t>
  </si>
  <si>
    <t xml:space="preserve">Institutional Control </t>
  </si>
  <si>
    <t xml:space="preserve">AAUP Category </t>
  </si>
  <si>
    <t xml:space="preserve">Publication Footnote </t>
  </si>
  <si>
    <t xml:space="preserve">Conversion Factor </t>
  </si>
  <si>
    <t xml:space="preserve">Comments </t>
  </si>
  <si>
    <t xml:space="preserve">Additional Comments </t>
  </si>
  <si>
    <t>Form 2: Number, Total Salaries, and Tenure Status of Full-Time Instructional Faculty</t>
  </si>
  <si>
    <t>MEN</t>
  </si>
  <si>
    <t>WOMEN</t>
  </si>
  <si>
    <t>Academic Rank</t>
  </si>
  <si>
    <t>Number of Faculty</t>
  </si>
  <si>
    <t>Total Contracted Salaries ($)</t>
  </si>
  <si>
    <t>Not Tenure-Track</t>
  </si>
  <si>
    <t>On Tenure-Track</t>
  </si>
  <si>
    <t>Tenured</t>
  </si>
  <si>
    <t>Section 1.  Faculty on 9-Month Contracts (Regardless of Number of Salary Installments)</t>
  </si>
  <si>
    <t>1.  Professor</t>
  </si>
  <si>
    <t>2.  Associate</t>
  </si>
  <si>
    <t>3.  Assistant</t>
  </si>
  <si>
    <t>4.  Instructor</t>
  </si>
  <si>
    <t>5.  Lecturer</t>
  </si>
  <si>
    <t>6.  No Rank</t>
  </si>
  <si>
    <t>7.  TOTAL</t>
  </si>
  <si>
    <t>Section 2.  Faculty on 11- or 12-Month Contracts (Actual Amounts)</t>
  </si>
  <si>
    <t xml:space="preserve">Section 3.  9-Month Contracts Plus 11- or 12-Month Contracts (Converts 11- or 12-Month Salaries and Calculates Automatically) </t>
  </si>
  <si>
    <t>Total Expenditure ($)</t>
  </si>
  <si>
    <t>Section 1.  Full-time Faculty on 9-Month Contracts</t>
  </si>
  <si>
    <t>Number of Continuing Faculty</t>
  </si>
  <si>
    <t>Total Salary Outlays</t>
  </si>
  <si>
    <t>Percentage Increase</t>
  </si>
  <si>
    <t>Section 3.  9-Month plus 12-Month Converted  (Calculates automatically)</t>
  </si>
  <si>
    <t xml:space="preserve">Confidentiality Notice:  </t>
  </si>
  <si>
    <t>The figures supplied in this section will be used for aggregate calculations only; they will not be published or disclosed for individual institutions.</t>
  </si>
  <si>
    <t>Base Salary</t>
  </si>
  <si>
    <t>Supplement</t>
  </si>
  <si>
    <t xml:space="preserve">President/Chancellor </t>
  </si>
  <si>
    <t>Chief Academic Officer</t>
  </si>
  <si>
    <t>Chief Financial Officer</t>
  </si>
  <si>
    <t>Chief Development Officer</t>
  </si>
  <si>
    <t>Chief Administrative Officer</t>
  </si>
  <si>
    <t>Chief Counsel</t>
  </si>
  <si>
    <t>Director of Enrollment Management</t>
  </si>
  <si>
    <t>Director of Athletics</t>
  </si>
  <si>
    <t xml:space="preserve">Section 3. 9-Month plus 12-Month Converted  (Calculates automatically) </t>
  </si>
  <si>
    <t>Data Entry Validity Checks for Various Sections (See Instructions)</t>
  </si>
  <si>
    <t>Form 2 Salary and Tenure Status</t>
  </si>
  <si>
    <t>Form 3</t>
  </si>
  <si>
    <t>Form 4
Continuing Faculty</t>
  </si>
  <si>
    <t>9-Month</t>
  </si>
  <si>
    <t>Total Faculty</t>
  </si>
  <si>
    <t>Tenure Status</t>
  </si>
  <si>
    <t>Average
Men</t>
  </si>
  <si>
    <t>Average Women</t>
  </si>
  <si>
    <t>Outlays</t>
  </si>
  <si>
    <t>Benefits No.</t>
  </si>
  <si>
    <t>Percent Increase</t>
  </si>
  <si>
    <t>12-Month</t>
  </si>
  <si>
    <t>Combined converted</t>
  </si>
  <si>
    <t>In order to use this data file, please enable macros. In the “Security Warning” line above, click the Options button, choose “Enable this content” and then click OK.</t>
  </si>
  <si>
    <t>Semester</t>
  </si>
  <si>
    <t>Quarter</t>
  </si>
  <si>
    <t>Trimester</t>
  </si>
  <si>
    <t>Four-one-four plan</t>
  </si>
  <si>
    <t>Other academic year</t>
  </si>
  <si>
    <t>Differs by program</t>
  </si>
  <si>
    <t>Continuous</t>
  </si>
  <si>
    <t>Benefit</t>
  </si>
  <si>
    <t>All Ranks Combined</t>
  </si>
  <si>
    <t>Number Covered</t>
  </si>
  <si>
    <t>Retirement</t>
  </si>
  <si>
    <t>Total Health Insurance Premiums</t>
  </si>
  <si>
    <t>Total 9-month</t>
  </si>
  <si>
    <t>Total 12-month</t>
  </si>
  <si>
    <t>Section 3.  9-Month plus 12-Month converted**  (Calculates automatically)</t>
  </si>
  <si>
    <t>Section 1. Faculty on 9-Month Contracts (i.e., regardless of number of installments)</t>
  </si>
  <si>
    <t>Total All Faculty</t>
  </si>
  <si>
    <t xml:space="preserve">AAUP FCS System </t>
  </si>
  <si>
    <t>Displays previous year text, if any. Note any changes needed in the comment fields.</t>
  </si>
  <si>
    <t>Please complete these first five fields for your own reference to ensure proper identification of this file. This information is optional and will not be uploaded to AAUP.</t>
  </si>
  <si>
    <t>Pre-populated by AAUP</t>
  </si>
  <si>
    <t>Pre-populated by AAUP if institution is part of a system for FCS data collection.</t>
  </si>
  <si>
    <t>Form 3: Institutional Expenditure on Benefits for Full-Time Instructional Faculty</t>
  </si>
  <si>
    <t>Yes, all</t>
  </si>
  <si>
    <t>Some</t>
  </si>
  <si>
    <t>No</t>
  </si>
  <si>
    <r>
      <t>Do Part-Time Per Section Faculty have Retirement Benefits?</t>
    </r>
    <r>
      <rPr>
        <b/>
        <vertAlign val="superscript"/>
        <sz val="12"/>
        <color rgb="FF000000"/>
        <rFont val="Arial"/>
        <family val="2"/>
      </rPr>
      <t>2</t>
    </r>
  </si>
  <si>
    <r>
      <t>Do Part-Time Per Section Faculty have Medical Benefits?</t>
    </r>
    <r>
      <rPr>
        <b/>
        <vertAlign val="superscript"/>
        <sz val="12"/>
        <color rgb="FF000000"/>
        <rFont val="Arial"/>
        <family val="2"/>
      </rPr>
      <t>2</t>
    </r>
  </si>
  <si>
    <t xml:space="preserve">Instructions for using the Excel upload template </t>
  </si>
  <si>
    <t>Complete the Excel file using the instructions for each form. The main Instructions page is at https://research.aaup.org/instructions, and there are links at the bottom of each tab (form).</t>
  </si>
  <si>
    <r>
      <rPr>
        <b/>
        <sz val="11"/>
        <color rgb="FF000000"/>
        <rFont val="Arial"/>
        <family val="2"/>
      </rPr>
      <t xml:space="preserve">When all forms are complete, </t>
    </r>
    <r>
      <rPr>
        <sz val="11"/>
        <color rgb="FF000000"/>
        <rFont val="Arial"/>
        <family val="2"/>
      </rPr>
      <t>check the final tab labeled "Validity Checks." This section helps identify basic problems with the data. Make any corrections necessary. If there are no issues to correct, save the file.</t>
    </r>
  </si>
  <si>
    <t>Prior to uploading data from the spreadsheet to FCS website you must log in at https://research.aaup.org and "Start" the survey for the current year. Follow the portal instructions for uploading your Excel spreadsheet and validating your data for submission.</t>
  </si>
  <si>
    <r>
      <t xml:space="preserve">There are two options for entering FCS data: (1) The preferred method is to upload this Excel file to the FCS website. This file provides preliminary data validation and a record of your data submission for future reference. (2) You may also enter data directly online in the portal. </t>
    </r>
    <r>
      <rPr>
        <b/>
        <i/>
        <sz val="11"/>
        <color rgb="FF333333"/>
        <rFont val="Arial"/>
        <family val="2"/>
      </rPr>
      <t>Note that when you upload the Excel file it will replace any data previously entered for the current year.</t>
    </r>
  </si>
  <si>
    <r>
      <t xml:space="preserve">These figures will be used to produce an appendix where each institution's data will be reported individually.
Please note we are asking for data in this section from the </t>
    </r>
    <r>
      <rPr>
        <b/>
        <i/>
        <u/>
        <sz val="10"/>
        <color rgb="FFFF0000"/>
        <rFont val="Arial"/>
        <family val="2"/>
      </rPr>
      <t>previous</t>
    </r>
    <r>
      <rPr>
        <b/>
        <i/>
        <sz val="10"/>
        <color rgb="FFFF0000"/>
        <rFont val="Arial"/>
        <family val="2"/>
        <charset val="1"/>
      </rPr>
      <t xml:space="preserve"> academic year.</t>
    </r>
  </si>
  <si>
    <t>Form 3: Estimator for Retirement Benefits Expenditure (Optional)</t>
  </si>
  <si>
    <t>Section 1. Faculty on 9-Month Contracts</t>
  </si>
  <si>
    <t>If you do not have the actual dollar expenditure amount for retirement benefits, you may use a standard contribution rate here to calculate an estimate. Enter that estimate on Form 3 (it will not fill in automatically).</t>
  </si>
  <si>
    <t>Institutional Contribution Rate (%)</t>
  </si>
  <si>
    <t>Section 2. Faculty on 11- or 12-Month Contracts (i.e., on actual basis, no conversion)</t>
  </si>
  <si>
    <t>Estimated Expenditure
(enter on Form 3)</t>
  </si>
  <si>
    <t>Section 2. Faculty on 11- or 12-Month Contracts</t>
  </si>
  <si>
    <t>Avg. Sal. Curr. Yr.</t>
  </si>
  <si>
    <t>Avg. Sal. Prev. Yr.</t>
  </si>
  <si>
    <t>Section 2.  Full-time Faculty on 11- or 12-Month Contracts</t>
  </si>
  <si>
    <r>
      <rPr>
        <b/>
        <sz val="11"/>
        <color rgb="FF333333"/>
        <rFont val="Arial"/>
        <family val="2"/>
      </rPr>
      <t>Registration (for new users only):</t>
    </r>
    <r>
      <rPr>
        <sz val="11"/>
        <color rgb="FF333333"/>
        <rFont val="Arial"/>
        <family val="2"/>
      </rPr>
      <t xml:space="preserve"> If you are not certain whether you are registered in our system, click "Start" on the survey home page and enter your e-mail address. If you are registered in our system, you will have the option to reset your password, if needed. (Check your spam folder.) If there is an existing data manager or system admin for your institution, they can add you under "Manage Your Institution's Users" in the menu. To register a new account, click "Start" on the survey home page and enter your e-mail address; complete the required information, including designating an institution, and "Save." Your registration request will be submitted to AAUP Research for approval, and you will be notified by e-mail when your registration has been approved.</t>
    </r>
  </si>
  <si>
    <r>
      <rPr>
        <b/>
        <sz val="11"/>
        <color rgb="FF333333"/>
        <rFont val="Arial"/>
        <family val="2"/>
      </rPr>
      <t>Existing Users Login:</t>
    </r>
    <r>
      <rPr>
        <sz val="11"/>
        <color rgb="FF333333"/>
        <rFont val="Arial"/>
        <family val="2"/>
      </rPr>
      <t xml:space="preserve"> Log in using your e-mail address and password. If you forget your password, click the "Get a New Password" link and it will be e-mailed to you. Passwords are case-sensitive.</t>
    </r>
  </si>
  <si>
    <t>Prior to beginning data entry for a survey, please verify your personal contact information in the "Manage Your Account" section.</t>
  </si>
  <si>
    <r>
      <rPr>
        <u/>
        <sz val="11"/>
        <color rgb="FF000000"/>
        <rFont val="Arial"/>
        <family val="2"/>
      </rPr>
      <t>Note on copy/paste in the Excel file</t>
    </r>
    <r>
      <rPr>
        <sz val="11"/>
        <color rgb="FF000000"/>
        <rFont val="Arial"/>
        <family val="2"/>
      </rPr>
      <t xml:space="preserve">: Improperly formatted data may create problems for formulas built into the Excel file. For best results, if you want to copy data into the Excel file from another source, including another Excel file, use only the "Paste Values" function. If you need help with this feature, please contact AAUP Research at aaupfcs@aaup.org.   </t>
    </r>
  </si>
  <si>
    <t>Instructions for completing Form 1 are available at</t>
  </si>
  <si>
    <t>https://research.aaup.org/instructions#form2</t>
  </si>
  <si>
    <t>https://research.aaup.org/instructions#form1</t>
  </si>
  <si>
    <t>Instructions for completing Form 2 are available at</t>
  </si>
  <si>
    <t>Instructions for completing Form 3 are available at</t>
  </si>
  <si>
    <t>https://research.aaup.org/instructions#form3</t>
  </si>
  <si>
    <t>Instructions for completing Form 4 are available at</t>
  </si>
  <si>
    <t>https://research.aaup.org/instructions#form4</t>
  </si>
  <si>
    <t>Instructions for completing Form 5 are available at</t>
  </si>
  <si>
    <t>https://research.aaup.org/instructions#form5</t>
  </si>
  <si>
    <t>Instructions for completing Form 6 are available at</t>
  </si>
  <si>
    <t>https://research.aaup.org/instructions#form6</t>
  </si>
  <si>
    <t>Section 4. Dependent Tuition Benefits</t>
  </si>
  <si>
    <t>Minimum per Section Pay</t>
  </si>
  <si>
    <t>Maximum per Section Pay</t>
  </si>
  <si>
    <t>Mean per Section Pay</t>
  </si>
  <si>
    <t>Part-Time per Section Faculty</t>
  </si>
  <si>
    <t>Full</t>
  </si>
  <si>
    <t>Partial</t>
  </si>
  <si>
    <t>Tuition waiver at institution</t>
  </si>
  <si>
    <t>Tuition waiver at specified institutions through a consortium or system</t>
  </si>
  <si>
    <t>Tuition benefit varies based on years of service</t>
  </si>
  <si>
    <t>Institution is a member of Tuition Exchange</t>
  </si>
  <si>
    <t>None</t>
  </si>
  <si>
    <t>Yes</t>
  </si>
  <si>
    <t>Other dependent tuition benefits</t>
  </si>
  <si>
    <t>Not applicable</t>
  </si>
  <si>
    <t>Faculty Compensation Survey 2021-22</t>
  </si>
  <si>
    <t>© 2021 American Association of University Professors</t>
  </si>
  <si>
    <t>American Association of University Professors 
Faculty Compensation Survey 2021-22</t>
  </si>
  <si>
    <t>2021-22</t>
  </si>
  <si>
    <t>Enter value if you are reporting faculty with 11- or 12-month contracts.</t>
  </si>
  <si>
    <t>Form 4: Salaries and Percentage Increase for Continuing Instructional Faculty, 2021-22</t>
  </si>
  <si>
    <t>in 2020-21</t>
  </si>
  <si>
    <t>Current Yr. (2021-22)</t>
  </si>
  <si>
    <t>Previous Yr. (2020-21)</t>
  </si>
  <si>
    <r>
      <rPr>
        <b/>
        <sz val="10"/>
        <color rgb="FFB80000"/>
        <rFont val="Arial"/>
        <family val="2"/>
      </rPr>
      <t>Please Note:</t>
    </r>
    <r>
      <rPr>
        <sz val="10"/>
        <color rgb="FFB80000"/>
        <rFont val="Arial"/>
        <family val="2"/>
      </rPr>
      <t xml:space="preserve"> Individuals reported on this form should be only those who held faculty positions in BOTH 2021-22 and 2020-21. This number will almost always be smaller than that in Form 2. </t>
    </r>
    <r>
      <rPr>
        <b/>
        <sz val="10"/>
        <color rgb="FFB80000"/>
        <rFont val="Arial"/>
        <family val="2"/>
      </rPr>
      <t>Report individuals in the row for the rank the person held in 2020-21.</t>
    </r>
    <r>
      <rPr>
        <sz val="10"/>
        <color rgb="FFB80000"/>
        <rFont val="Arial"/>
        <family val="2"/>
      </rPr>
      <t xml:space="preserve"> For those institutions not able to complete Columns C or D, see the instructions and the Form 4 Estimate tab. Previous Year (2020-21) outlay is the last year's salary outlay for CURRENT continuing faculty members. Salaries of faculty who are no longer working at your institution or were newly hired for 2021-22 should NOT be included in Form 4.</t>
    </r>
  </si>
  <si>
    <t>Form 5: Administrative Compensation 2021-22</t>
  </si>
  <si>
    <t>Form  6: Number and Per-Section Pay for Part-Time Instructional Faculty, 2020-21</t>
  </si>
  <si>
    <t>Form 4 Estimator: Estimate Salary Increase for Continuing Instructional Faculty, 2021-22
(Complete only if actual salary amounts are not available. This sheet provides an estimate for current and previous-year salary amounts, when entering the count of continuing faculty and a percentage increase. Enter values in columns B and E, and then copy and paste [values only] columns B-D to Form 4.)</t>
  </si>
  <si>
    <t xml:space="preserve">Florida Agricultural and Mechanical University </t>
  </si>
  <si>
    <t>Khoi Dinh To, PhD, Assistant Vice President, Institutional Research and Analytics</t>
  </si>
  <si>
    <t>850-561-2148</t>
  </si>
  <si>
    <t>khoi.to@famu.edu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</si>
</sst>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_);_(@_)"/>
    <numFmt numFmtId="165" formatCode="_(&quot;$&quot;* #,##0_);_(&quot;$&quot;* \(#,##0\);_(&quot;$&quot;* &quot;-&quot;??_);_(@_)"/>
    <numFmt numFmtId="166" formatCode="_(* #,##0_);_(* \(#,##0\);_(* &quot;-&quot;??_);_(@_)"/>
  </numFmts>
  <fonts count="49" x14ac:knownFonts="1">
    <font>
      <sz val="11"/>
      <color rgb="FF000000"/>
      <name val="Calibri"/>
    </font>
    <font>
      <b/>
      <sz val="12"/>
      <color rgb="FF000000"/>
      <name val="Arial"/>
      <family val="2"/>
    </font>
    <font>
      <sz val="10"/>
      <color rgb="FF000000"/>
      <name val="Arial"/>
      <family val="2"/>
    </font>
    <font>
      <b/>
      <i/>
      <sz val="12"/>
      <color rgb="FF000000"/>
      <name val="Arial"/>
      <family val="2"/>
    </font>
    <font>
      <b/>
      <sz val="14"/>
      <color rgb="FFC00000"/>
      <name val="Arial"/>
      <family val="2"/>
    </font>
    <font>
      <b/>
      <sz val="11"/>
      <color rgb="FF333333"/>
      <name val="Arial"/>
      <family val="2"/>
    </font>
    <font>
      <sz val="11"/>
      <color rgb="FF000000"/>
      <name val="Arial"/>
      <family val="2"/>
    </font>
    <font>
      <b/>
      <sz val="8"/>
      <color rgb="FF000000"/>
      <name val="Arial"/>
      <family val="2"/>
    </font>
    <font>
      <b/>
      <sz val="10"/>
      <color rgb="FF000000"/>
      <name val="Arial"/>
      <family val="2"/>
    </font>
    <font>
      <sz val="10"/>
      <color rgb="FF000000"/>
      <name val="Times New Roman"/>
      <family val="1"/>
    </font>
    <font>
      <sz val="12"/>
      <color rgb="FF000000"/>
      <name val="Arial"/>
      <family val="2"/>
    </font>
    <font>
      <b/>
      <sz val="10"/>
      <color rgb="FFC50A45"/>
      <name val="Arial"/>
      <family val="2"/>
    </font>
    <font>
      <b/>
      <sz val="10"/>
      <color rgb="FFF2F2F2"/>
      <name val="Arial"/>
      <family val="2"/>
    </font>
    <font>
      <b/>
      <sz val="11"/>
      <color rgb="FF000000"/>
      <name val="Arial"/>
      <family val="2"/>
    </font>
    <font>
      <b/>
      <sz val="10"/>
      <color rgb="FFC00000"/>
      <name val="Arial"/>
      <family val="2"/>
    </font>
    <font>
      <b/>
      <sz val="8"/>
      <color rgb="FF000000"/>
      <name val="Times New Roman"/>
      <family val="1"/>
    </font>
    <font>
      <b/>
      <sz val="14"/>
      <color rgb="FF000000"/>
      <name val="Arial"/>
      <family val="2"/>
    </font>
    <font>
      <sz val="10"/>
      <color rgb="FFB80000"/>
      <name val="Arial"/>
      <family val="2"/>
    </font>
    <font>
      <b/>
      <sz val="10"/>
      <color rgb="FFB80000"/>
      <name val="Arial"/>
      <family val="2"/>
    </font>
    <font>
      <i/>
      <sz val="12"/>
      <color rgb="FF000000"/>
      <name val="Arial"/>
      <family val="2"/>
    </font>
    <font>
      <sz val="10"/>
      <color rgb="FF008000"/>
      <name val="Arial"/>
      <family val="2"/>
    </font>
    <font>
      <b/>
      <sz val="8"/>
      <color rgb="FF008000"/>
      <name val="Arial"/>
      <family val="2"/>
    </font>
    <font>
      <b/>
      <sz val="10"/>
      <color rgb="FF003399"/>
      <name val="Arial"/>
      <family val="2"/>
    </font>
    <font>
      <b/>
      <sz val="10"/>
      <color rgb="FF008000"/>
      <name val="Arial"/>
      <family val="2"/>
    </font>
    <font>
      <sz val="11"/>
      <color rgb="FF333333"/>
      <name val="Arial"/>
      <family val="2"/>
    </font>
    <font>
      <b/>
      <i/>
      <sz val="10"/>
      <color rgb="FF000000"/>
      <name val="Arial"/>
      <family val="2"/>
    </font>
    <font>
      <b/>
      <sz val="12"/>
      <color rgb="FFFFFFFF"/>
      <name val="Arial"/>
      <family val="2"/>
    </font>
    <font>
      <sz val="14"/>
      <color rgb="FF000000"/>
      <name val="Arial Rounded MT Bold"/>
      <family val="2"/>
    </font>
    <font>
      <b/>
      <sz val="10"/>
      <color theme="0" tint="-4.9989318521683403E-2"/>
      <name val="Arial"/>
      <family val="2"/>
    </font>
    <font>
      <sz val="11"/>
      <color rgb="FF000000"/>
      <name val="Calibri"/>
      <family val="2"/>
    </font>
    <font>
      <sz val="11"/>
      <color rgb="FFFFFFFF"/>
      <name val="Calibri"/>
      <family val="2"/>
      <charset val="1"/>
    </font>
    <font>
      <b/>
      <i/>
      <sz val="10"/>
      <color rgb="FFFF0000"/>
      <name val="Arial"/>
      <family val="2"/>
      <charset val="1"/>
    </font>
    <font>
      <b/>
      <sz val="11"/>
      <color rgb="FF000000"/>
      <name val="Calibri"/>
      <family val="2"/>
    </font>
    <font>
      <b/>
      <sz val="10"/>
      <name val="Arial"/>
      <family val="2"/>
    </font>
    <font>
      <i/>
      <sz val="11"/>
      <color rgb="FF000000"/>
      <name val="Calibri"/>
      <family val="2"/>
    </font>
    <font>
      <sz val="12"/>
      <color rgb="FFC00000"/>
      <name val="Arial"/>
      <family val="2"/>
    </font>
    <font>
      <b/>
      <vertAlign val="superscript"/>
      <sz val="12"/>
      <color rgb="FF000000"/>
      <name val="Arial"/>
      <family val="2"/>
    </font>
    <font>
      <b/>
      <i/>
      <sz val="12"/>
      <color rgb="FFC50A45"/>
      <name val="Arial"/>
      <family val="2"/>
    </font>
    <font>
      <b/>
      <i/>
      <sz val="11"/>
      <color rgb="FF333333"/>
      <name val="Arial"/>
      <family val="2"/>
    </font>
    <font>
      <b/>
      <i/>
      <u/>
      <sz val="10"/>
      <color rgb="FFFF0000"/>
      <name val="Arial"/>
      <family val="2"/>
    </font>
    <font>
      <sz val="11"/>
      <color theme="0" tint="-4.9989318521683403E-2"/>
      <name val="Calibri"/>
      <family val="2"/>
    </font>
    <font>
      <b/>
      <sz val="11"/>
      <color rgb="FF003399"/>
      <name val="Arial"/>
      <family val="2"/>
    </font>
    <font>
      <u/>
      <sz val="11"/>
      <color rgb="FF000000"/>
      <name val="Arial"/>
      <family val="2"/>
    </font>
    <font>
      <u/>
      <sz val="11"/>
      <color theme="10"/>
      <name val="Calibri"/>
      <family val="2"/>
    </font>
    <font>
      <b/>
      <sz val="14"/>
      <color theme="0" tint="-4.9989318521683403E-2"/>
      <name val="Arial"/>
      <family val="2"/>
    </font>
    <font>
      <sz val="10"/>
      <color theme="1"/>
      <name val="Arial"/>
      <family val="2"/>
    </font>
    <font>
      <sz val="10"/>
      <color rgb="FF000000"/>
      <name val="Calibri"/>
      <family val="2"/>
    </font>
    <font>
      <sz val="14"/>
      <color rgb="FF000000"/>
      <name val="Calibri"/>
      <family val="2"/>
    </font>
    <font>
      <sz val="11"/>
      <color rgb="FF000000"/>
      <name val="Calibri"/>
      <family val="2"/>
    </font>
  </fonts>
  <fills count="14">
    <fill>
      <patternFill patternType="none"/>
    </fill>
    <fill>
      <patternFill patternType="gray125"/>
    </fill>
    <fill>
      <patternFill patternType="none"/>
    </fill>
    <fill>
      <patternFill patternType="solid">
        <fgColor rgb="FFF2F2F2"/>
        <bgColor rgb="FFFFFFFF"/>
      </patternFill>
    </fill>
    <fill>
      <patternFill patternType="solid">
        <fgColor rgb="FFFFFFFF"/>
        <bgColor rgb="FFF2F2F2"/>
      </patternFill>
    </fill>
    <fill>
      <patternFill patternType="solid">
        <fgColor rgb="FF262983"/>
        <bgColor rgb="FF232B77"/>
      </patternFill>
    </fill>
    <fill>
      <patternFill patternType="solid">
        <fgColor rgb="FFC50A45"/>
        <bgColor rgb="FFC00000"/>
      </patternFill>
    </fill>
    <fill>
      <patternFill patternType="solid">
        <fgColor rgb="FFFF6600"/>
        <bgColor rgb="FFFF9900"/>
      </patternFill>
    </fill>
    <fill>
      <patternFill patternType="solid">
        <fgColor theme="0" tint="-4.9989318521683403E-2"/>
        <bgColor indexed="64"/>
      </patternFill>
    </fill>
    <fill>
      <patternFill patternType="solid">
        <fgColor theme="0" tint="-4.9989318521683403E-2"/>
        <bgColor rgb="FFF2F2F2"/>
      </patternFill>
    </fill>
    <fill>
      <patternFill patternType="solid">
        <fgColor theme="0"/>
        <bgColor indexed="64"/>
      </patternFill>
    </fill>
    <fill>
      <patternFill patternType="solid">
        <fgColor theme="0"/>
        <bgColor rgb="FFFFFFFF"/>
      </patternFill>
    </fill>
    <fill>
      <patternFill patternType="solid">
        <fgColor theme="0" tint="-4.9989318521683403E-2"/>
        <bgColor rgb="FFFFFFFF"/>
      </patternFill>
    </fill>
    <fill>
      <patternFill patternType="solid">
        <fgColor rgb="FFFAFBFE"/>
        <bgColor indexed="64"/>
      </patternFill>
    </fill>
  </fills>
  <borders count="5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ck">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rgb="FF000000"/>
      </bottom>
      <diagonal/>
    </border>
  </borders>
  <cellStyleXfs count="5">
    <xf numFmtId="0" fontId="0" fillId="0" borderId="0"/>
    <xf numFmtId="0" fontId="29" fillId="2" borderId="0"/>
    <xf numFmtId="0" fontId="43" fillId="0" borderId="0" applyNumberFormat="0" applyFill="0" applyBorder="0" applyAlignment="0" applyProtection="0"/>
    <xf numFmtId="43" fontId="48" fillId="0" borderId="0" applyFont="0" applyFill="0" applyBorder="0" applyAlignment="0" applyProtection="0"/>
    <xf numFmtId="44" fontId="48" fillId="0" borderId="0" applyFont="0" applyFill="0" applyBorder="0" applyAlignment="0" applyProtection="0"/>
  </cellStyleXfs>
  <cellXfs count="321">
    <xf numFmtId="0" fontId="0" fillId="2" borderId="0" xfId="0" applyFill="1"/>
    <xf numFmtId="0" fontId="0" fillId="2" borderId="0" xfId="0" applyFill="1"/>
    <xf numFmtId="0" fontId="2" fillId="3" borderId="0" xfId="0" applyFont="1" applyFill="1"/>
    <xf numFmtId="0" fontId="2" fillId="2" borderId="0" xfId="0" applyFont="1" applyFill="1"/>
    <xf numFmtId="49" fontId="7" fillId="2" borderId="0" xfId="0" applyNumberFormat="1" applyFont="1" applyFill="1" applyAlignment="1">
      <alignment horizontal="center" wrapText="1"/>
    </xf>
    <xf numFmtId="49" fontId="8" fillId="2" borderId="0" xfId="0" applyNumberFormat="1" applyFont="1" applyFill="1" applyAlignment="1">
      <alignment horizontal="center" wrapText="1"/>
    </xf>
    <xf numFmtId="0" fontId="0" fillId="3" borderId="0" xfId="0" applyFill="1"/>
    <xf numFmtId="0" fontId="9" fillId="3" borderId="0" xfId="0" applyFont="1" applyFill="1"/>
    <xf numFmtId="0" fontId="8" fillId="3" borderId="0" xfId="0" applyFont="1" applyFill="1" applyAlignment="1">
      <alignment horizontal="right"/>
    </xf>
    <xf numFmtId="1" fontId="2" fillId="4" borderId="1" xfId="0" applyNumberFormat="1" applyFont="1" applyFill="1" applyBorder="1" applyAlignment="1" applyProtection="1">
      <alignment horizontal="left"/>
      <protection locked="0"/>
    </xf>
    <xf numFmtId="0" fontId="8" fillId="3" borderId="0" xfId="0" applyFont="1" applyFill="1" applyAlignment="1">
      <alignment horizontal="center"/>
    </xf>
    <xf numFmtId="0" fontId="8" fillId="3" borderId="0" xfId="0" applyFont="1" applyFill="1" applyAlignment="1">
      <alignment vertical="center" wrapText="1"/>
    </xf>
    <xf numFmtId="0" fontId="1" fillId="3" borderId="3" xfId="0" applyFont="1" applyFill="1" applyBorder="1" applyAlignment="1">
      <alignment horizontal="left"/>
    </xf>
    <xf numFmtId="0" fontId="1" fillId="3" borderId="3" xfId="0" applyFont="1" applyFill="1" applyBorder="1" applyAlignment="1">
      <alignment horizontal="center"/>
    </xf>
    <xf numFmtId="0" fontId="10" fillId="3" borderId="4" xfId="0" applyFont="1" applyFill="1" applyBorder="1"/>
    <xf numFmtId="0" fontId="2" fillId="3" borderId="4" xfId="0" applyFont="1" applyFill="1" applyBorder="1"/>
    <xf numFmtId="0" fontId="2" fillId="3" borderId="0" xfId="0" applyFont="1" applyFill="1"/>
    <xf numFmtId="3" fontId="2" fillId="3" borderId="0" xfId="0" applyNumberFormat="1" applyFont="1" applyFill="1" applyProtection="1">
      <protection locked="0"/>
    </xf>
    <xf numFmtId="3" fontId="2" fillId="3" borderId="0" xfId="0" applyNumberFormat="1" applyFont="1" applyFill="1" applyProtection="1">
      <protection locked="0"/>
    </xf>
    <xf numFmtId="3" fontId="11" fillId="3" borderId="0" xfId="0" applyNumberFormat="1" applyFont="1" applyFill="1"/>
    <xf numFmtId="0" fontId="8" fillId="3" borderId="0" xfId="0" applyFont="1" applyFill="1"/>
    <xf numFmtId="0" fontId="12" fillId="3" borderId="0" xfId="0" applyFont="1" applyFill="1" applyAlignment="1">
      <alignment horizontal="left" wrapText="1"/>
    </xf>
    <xf numFmtId="0" fontId="8" fillId="3" borderId="0" xfId="0" applyFont="1" applyFill="1" applyAlignment="1">
      <alignment horizontal="left" wrapText="1"/>
    </xf>
    <xf numFmtId="0" fontId="8" fillId="3" borderId="0" xfId="0" applyFont="1" applyFill="1" applyAlignment="1">
      <alignment horizontal="left" wrapText="1"/>
    </xf>
    <xf numFmtId="0" fontId="13" fillId="3" borderId="0" xfId="0" applyFont="1" applyFill="1" applyAlignment="1">
      <alignment horizontal="center"/>
    </xf>
    <xf numFmtId="0" fontId="13" fillId="2" borderId="0" xfId="0" applyFont="1" applyFill="1" applyAlignment="1">
      <alignment horizontal="center"/>
    </xf>
    <xf numFmtId="0" fontId="2" fillId="3" borderId="0" xfId="0" applyFont="1" applyFill="1"/>
    <xf numFmtId="0" fontId="14" fillId="3" borderId="0" xfId="0" applyFont="1" applyFill="1"/>
    <xf numFmtId="0" fontId="2" fillId="3" borderId="6" xfId="0" applyFont="1" applyFill="1" applyBorder="1"/>
    <xf numFmtId="49" fontId="8" fillId="3" borderId="7" xfId="0" applyNumberFormat="1" applyFont="1" applyFill="1" applyBorder="1" applyAlignment="1">
      <alignment horizontal="left"/>
    </xf>
    <xf numFmtId="0" fontId="2" fillId="3" borderId="9" xfId="0" applyFont="1" applyFill="1" applyBorder="1"/>
    <xf numFmtId="3" fontId="2" fillId="4" borderId="1" xfId="0" applyNumberFormat="1" applyFont="1" applyFill="1" applyBorder="1" applyProtection="1">
      <protection locked="0"/>
    </xf>
    <xf numFmtId="3" fontId="2" fillId="4" borderId="10" xfId="0" applyNumberFormat="1" applyFont="1" applyFill="1" applyBorder="1" applyProtection="1">
      <protection locked="0"/>
    </xf>
    <xf numFmtId="3" fontId="2" fillId="4" borderId="11" xfId="0" applyNumberFormat="1" applyFont="1" applyFill="1" applyBorder="1" applyProtection="1">
      <protection locked="0"/>
    </xf>
    <xf numFmtId="3" fontId="2" fillId="4" borderId="12" xfId="0" applyNumberFormat="1" applyFont="1" applyFill="1" applyBorder="1" applyProtection="1">
      <protection locked="0"/>
    </xf>
    <xf numFmtId="0" fontId="8" fillId="3" borderId="7" xfId="0" applyFont="1" applyFill="1" applyBorder="1" applyAlignment="1">
      <alignment horizontal="left"/>
    </xf>
    <xf numFmtId="3" fontId="2" fillId="3" borderId="7" xfId="0" applyNumberFormat="1" applyFont="1" applyFill="1" applyBorder="1" applyAlignment="1">
      <alignment horizontal="center"/>
    </xf>
    <xf numFmtId="3" fontId="2" fillId="4" borderId="9" xfId="0" applyNumberFormat="1" applyFont="1" applyFill="1" applyBorder="1" applyProtection="1">
      <protection locked="0"/>
    </xf>
    <xf numFmtId="3" fontId="2" fillId="4" borderId="0" xfId="0" applyNumberFormat="1" applyFont="1" applyFill="1" applyProtection="1">
      <protection locked="0"/>
    </xf>
    <xf numFmtId="0" fontId="2" fillId="3" borderId="12" xfId="0" applyFont="1" applyFill="1" applyBorder="1"/>
    <xf numFmtId="0" fontId="8" fillId="3" borderId="17" xfId="0" applyFont="1" applyFill="1" applyBorder="1" applyAlignment="1">
      <alignment horizontal="left"/>
    </xf>
    <xf numFmtId="0" fontId="8" fillId="3" borderId="17" xfId="0" applyFont="1" applyFill="1" applyBorder="1" applyAlignment="1">
      <alignment horizontal="center"/>
    </xf>
    <xf numFmtId="49" fontId="7" fillId="3" borderId="7" xfId="0" applyNumberFormat="1" applyFont="1" applyFill="1" applyBorder="1" applyAlignment="1">
      <alignment horizontal="center" wrapText="1"/>
    </xf>
    <xf numFmtId="49" fontId="7" fillId="3" borderId="9" xfId="0" applyNumberFormat="1" applyFont="1" applyFill="1" applyBorder="1" applyAlignment="1">
      <alignment horizontal="center"/>
    </xf>
    <xf numFmtId="49" fontId="7" fillId="3" borderId="0" xfId="0" applyNumberFormat="1" applyFont="1" applyFill="1" applyAlignment="1">
      <alignment horizontal="center"/>
    </xf>
    <xf numFmtId="49" fontId="7" fillId="3" borderId="6" xfId="0" applyNumberFormat="1" applyFont="1" applyFill="1" applyBorder="1" applyAlignment="1">
      <alignment horizontal="center" wrapText="1"/>
    </xf>
    <xf numFmtId="49" fontId="7" fillId="3" borderId="16" xfId="0" applyNumberFormat="1" applyFont="1" applyFill="1" applyBorder="1" applyAlignment="1">
      <alignment horizontal="center" wrapText="1"/>
    </xf>
    <xf numFmtId="3" fontId="2" fillId="4" borderId="27" xfId="0" applyNumberFormat="1" applyFont="1" applyFill="1" applyBorder="1" applyProtection="1">
      <protection locked="0"/>
    </xf>
    <xf numFmtId="10" fontId="18" fillId="3" borderId="19" xfId="0" applyNumberFormat="1" applyFont="1" applyFill="1" applyBorder="1" applyAlignment="1">
      <alignment horizontal="center"/>
    </xf>
    <xf numFmtId="3" fontId="2" fillId="4" borderId="21" xfId="0" applyNumberFormat="1" applyFont="1" applyFill="1" applyBorder="1" applyAlignment="1" applyProtection="1">
      <alignment horizontal="center"/>
      <protection locked="0"/>
    </xf>
    <xf numFmtId="10" fontId="18" fillId="3" borderId="20" xfId="0" applyNumberFormat="1" applyFont="1" applyFill="1" applyBorder="1" applyAlignment="1">
      <alignment horizontal="center"/>
    </xf>
    <xf numFmtId="10" fontId="18" fillId="3" borderId="6" xfId="0" applyNumberFormat="1" applyFont="1" applyFill="1" applyBorder="1" applyAlignment="1">
      <alignment horizontal="center"/>
    </xf>
    <xf numFmtId="3" fontId="2" fillId="3" borderId="7" xfId="0" applyNumberFormat="1" applyFont="1" applyFill="1" applyBorder="1" applyAlignment="1">
      <alignment horizontal="left"/>
    </xf>
    <xf numFmtId="0" fontId="2" fillId="3" borderId="7" xfId="0" applyFont="1" applyFill="1" applyBorder="1"/>
    <xf numFmtId="0" fontId="8" fillId="3" borderId="17" xfId="0" applyFont="1" applyFill="1" applyBorder="1"/>
    <xf numFmtId="3" fontId="22" fillId="4" borderId="0" xfId="0" applyNumberFormat="1" applyFont="1" applyFill="1" applyAlignment="1" applyProtection="1">
      <alignment horizontal="center"/>
      <protection locked="0"/>
    </xf>
    <xf numFmtId="10" fontId="22" fillId="4" borderId="9" xfId="0" applyNumberFormat="1" applyFont="1" applyFill="1" applyBorder="1" applyAlignment="1" applyProtection="1">
      <alignment horizontal="center"/>
      <protection locked="0"/>
    </xf>
    <xf numFmtId="3" fontId="22" fillId="4" borderId="12" xfId="0" applyNumberFormat="1" applyFont="1" applyFill="1" applyBorder="1" applyAlignment="1" applyProtection="1">
      <alignment horizontal="center"/>
      <protection locked="0"/>
    </xf>
    <xf numFmtId="10" fontId="22" fillId="4" borderId="11" xfId="0" applyNumberFormat="1" applyFont="1" applyFill="1" applyBorder="1" applyAlignment="1" applyProtection="1">
      <alignment horizontal="center"/>
      <protection locked="0"/>
    </xf>
    <xf numFmtId="49" fontId="8" fillId="3" borderId="24"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37" fontId="8" fillId="3" borderId="0" xfId="0" applyNumberFormat="1" applyFont="1" applyFill="1" applyAlignment="1">
      <alignment horizontal="center" vertical="center" wrapText="1"/>
    </xf>
    <xf numFmtId="0" fontId="2" fillId="2" borderId="9" xfId="0" applyFont="1" applyFill="1" applyBorder="1"/>
    <xf numFmtId="3" fontId="14" fillId="2" borderId="29" xfId="0" applyNumberFormat="1" applyFont="1" applyFill="1" applyBorder="1"/>
    <xf numFmtId="3" fontId="14" fillId="2" borderId="4" xfId="0" applyNumberFormat="1" applyFont="1" applyFill="1" applyBorder="1" applyAlignment="1">
      <alignment horizontal="center"/>
    </xf>
    <xf numFmtId="164" fontId="14" fillId="2" borderId="4" xfId="0" applyNumberFormat="1" applyFont="1" applyFill="1" applyBorder="1"/>
    <xf numFmtId="3" fontId="14" fillId="2" borderId="4" xfId="0" applyNumberFormat="1" applyFont="1" applyFill="1" applyBorder="1"/>
    <xf numFmtId="3" fontId="14" fillId="2" borderId="25" xfId="0" applyNumberFormat="1" applyFont="1" applyFill="1" applyBorder="1" applyAlignment="1">
      <alignment horizontal="center"/>
    </xf>
    <xf numFmtId="0" fontId="2" fillId="2" borderId="11" xfId="0" applyFont="1" applyFill="1" applyBorder="1"/>
    <xf numFmtId="3" fontId="14" fillId="2" borderId="15" xfId="0" applyNumberFormat="1" applyFont="1" applyFill="1" applyBorder="1"/>
    <xf numFmtId="3" fontId="14" fillId="2" borderId="0" xfId="0" applyNumberFormat="1" applyFont="1" applyFill="1" applyAlignment="1">
      <alignment horizontal="center"/>
    </xf>
    <xf numFmtId="164" fontId="14" fillId="2" borderId="0" xfId="0" applyNumberFormat="1" applyFont="1" applyFill="1"/>
    <xf numFmtId="3" fontId="14" fillId="2" borderId="0" xfId="0" applyNumberFormat="1" applyFont="1" applyFill="1"/>
    <xf numFmtId="3" fontId="14" fillId="2" borderId="9" xfId="0" applyNumberFormat="1" applyFont="1" applyFill="1" applyBorder="1" applyAlignment="1">
      <alignment horizontal="center"/>
    </xf>
    <xf numFmtId="0" fontId="2" fillId="2" borderId="6" xfId="0" applyFont="1" applyFill="1" applyBorder="1"/>
    <xf numFmtId="3" fontId="14" fillId="2" borderId="16" xfId="0" applyNumberFormat="1" applyFont="1" applyFill="1" applyBorder="1"/>
    <xf numFmtId="3" fontId="14" fillId="2" borderId="7" xfId="0" applyNumberFormat="1" applyFont="1" applyFill="1" applyBorder="1" applyAlignment="1">
      <alignment horizontal="center"/>
    </xf>
    <xf numFmtId="164" fontId="14" fillId="2" borderId="7" xfId="0" applyNumberFormat="1" applyFont="1" applyFill="1" applyBorder="1"/>
    <xf numFmtId="3" fontId="14" fillId="2" borderId="7" xfId="0" applyNumberFormat="1" applyFont="1" applyFill="1" applyBorder="1"/>
    <xf numFmtId="3" fontId="14" fillId="2" borderId="6" xfId="0" applyNumberFormat="1" applyFont="1" applyFill="1" applyBorder="1" applyAlignment="1">
      <alignment horizontal="center"/>
    </xf>
    <xf numFmtId="0" fontId="8" fillId="3" borderId="7" xfId="0" applyFont="1" applyFill="1" applyBorder="1" applyAlignment="1">
      <alignment horizontal="center"/>
    </xf>
    <xf numFmtId="3" fontId="14" fillId="3" borderId="0" xfId="0" applyNumberFormat="1" applyFont="1" applyFill="1"/>
    <xf numFmtId="3" fontId="14" fillId="3" borderId="0" xfId="0" applyNumberFormat="1" applyFont="1" applyFill="1" applyAlignment="1">
      <alignment horizontal="center"/>
    </xf>
    <xf numFmtId="164" fontId="14" fillId="3" borderId="0" xfId="0" applyNumberFormat="1" applyFont="1" applyFill="1"/>
    <xf numFmtId="0" fontId="14" fillId="3" borderId="0" xfId="0" applyFont="1" applyFill="1" applyAlignment="1">
      <alignment horizontal="center"/>
    </xf>
    <xf numFmtId="0" fontId="2" fillId="2" borderId="0" xfId="0" applyFont="1" applyFill="1"/>
    <xf numFmtId="0" fontId="2" fillId="2" borderId="12" xfId="0" applyFont="1" applyFill="1" applyBorder="1"/>
    <xf numFmtId="0" fontId="2" fillId="2" borderId="7" xfId="0" applyFont="1" applyFill="1" applyBorder="1"/>
    <xf numFmtId="0" fontId="2" fillId="3" borderId="11" xfId="0" applyFont="1" applyFill="1" applyBorder="1"/>
    <xf numFmtId="49" fontId="8" fillId="3" borderId="5" xfId="0" applyNumberFormat="1" applyFont="1" applyFill="1" applyBorder="1" applyAlignment="1">
      <alignment horizontal="center" vertical="center" wrapText="1"/>
    </xf>
    <xf numFmtId="0" fontId="0" fillId="2" borderId="0" xfId="0" applyFill="1"/>
    <xf numFmtId="0" fontId="0" fillId="3" borderId="0" xfId="0" applyFill="1" applyProtection="1"/>
    <xf numFmtId="0" fontId="2" fillId="3" borderId="6" xfId="0" applyFont="1" applyFill="1" applyBorder="1" applyProtection="1"/>
    <xf numFmtId="49" fontId="8" fillId="3" borderId="6" xfId="0" applyNumberFormat="1" applyFont="1" applyFill="1" applyBorder="1" applyAlignment="1" applyProtection="1">
      <alignment horizontal="center" wrapText="1"/>
    </xf>
    <xf numFmtId="49" fontId="8" fillId="3" borderId="7" xfId="0" applyNumberFormat="1" applyFont="1" applyFill="1" applyBorder="1" applyAlignment="1" applyProtection="1">
      <alignment horizontal="center" wrapText="1"/>
    </xf>
    <xf numFmtId="49" fontId="8" fillId="3" borderId="8" xfId="0" applyNumberFormat="1" applyFont="1" applyFill="1" applyBorder="1" applyAlignment="1" applyProtection="1">
      <alignment horizontal="center" wrapText="1"/>
    </xf>
    <xf numFmtId="0" fontId="9" fillId="3" borderId="4" xfId="0" applyFont="1" applyFill="1" applyBorder="1" applyProtection="1"/>
    <xf numFmtId="0" fontId="2" fillId="3" borderId="4" xfId="0" applyFont="1" applyFill="1" applyBorder="1" applyProtection="1"/>
    <xf numFmtId="0" fontId="2" fillId="3" borderId="0" xfId="0" applyFont="1" applyFill="1" applyProtection="1"/>
    <xf numFmtId="49" fontId="8" fillId="3" borderId="7" xfId="0" applyNumberFormat="1" applyFont="1" applyFill="1" applyBorder="1" applyAlignment="1" applyProtection="1">
      <alignment horizontal="left"/>
    </xf>
    <xf numFmtId="0" fontId="2" fillId="3" borderId="9" xfId="0" applyFont="1" applyFill="1" applyBorder="1" applyProtection="1"/>
    <xf numFmtId="0" fontId="2" fillId="3" borderId="11" xfId="0" applyFont="1" applyFill="1" applyBorder="1" applyProtection="1"/>
    <xf numFmtId="0" fontId="8" fillId="3" borderId="7" xfId="0" applyFont="1" applyFill="1" applyBorder="1" applyAlignment="1" applyProtection="1">
      <alignment horizontal="left"/>
    </xf>
    <xf numFmtId="3" fontId="2" fillId="3" borderId="7" xfId="0" applyNumberFormat="1" applyFont="1" applyFill="1" applyBorder="1" applyAlignment="1" applyProtection="1">
      <alignment horizontal="center"/>
    </xf>
    <xf numFmtId="0" fontId="0" fillId="2" borderId="0" xfId="0" applyFill="1" applyProtection="1"/>
    <xf numFmtId="0" fontId="2" fillId="3" borderId="0" xfId="0" applyFont="1" applyFill="1" applyAlignment="1" applyProtection="1">
      <alignment horizontal="center" wrapText="1"/>
    </xf>
    <xf numFmtId="0" fontId="2" fillId="2" borderId="0" xfId="0" applyFont="1" applyFill="1" applyProtection="1"/>
    <xf numFmtId="0" fontId="8" fillId="3" borderId="17" xfId="0" applyFont="1" applyFill="1" applyBorder="1" applyAlignment="1" applyProtection="1">
      <alignment horizontal="left"/>
    </xf>
    <xf numFmtId="0" fontId="10" fillId="3" borderId="0" xfId="0" applyFont="1" applyFill="1" applyAlignment="1" applyProtection="1">
      <alignment horizontal="center" wrapText="1"/>
    </xf>
    <xf numFmtId="0" fontId="19" fillId="3" borderId="0" xfId="0" applyFont="1" applyFill="1" applyProtection="1"/>
    <xf numFmtId="0" fontId="1" fillId="3" borderId="0" xfId="0" applyFont="1" applyFill="1" applyAlignment="1" applyProtection="1">
      <alignment horizontal="center"/>
    </xf>
    <xf numFmtId="49" fontId="7" fillId="3" borderId="6" xfId="0" applyNumberFormat="1" applyFont="1" applyFill="1" applyBorder="1" applyAlignment="1" applyProtection="1">
      <alignment horizontal="center" wrapText="1"/>
    </xf>
    <xf numFmtId="49" fontId="7" fillId="3" borderId="7" xfId="0" applyNumberFormat="1" applyFont="1" applyFill="1" applyBorder="1" applyAlignment="1" applyProtection="1">
      <alignment horizontal="center" wrapText="1"/>
    </xf>
    <xf numFmtId="49" fontId="7" fillId="3" borderId="8" xfId="0" applyNumberFormat="1" applyFont="1" applyFill="1" applyBorder="1" applyAlignment="1" applyProtection="1">
      <alignment horizontal="center" wrapText="1"/>
    </xf>
    <xf numFmtId="49" fontId="7" fillId="3" borderId="9" xfId="0" applyNumberFormat="1" applyFont="1" applyFill="1" applyBorder="1" applyAlignment="1" applyProtection="1">
      <alignment horizontal="center"/>
    </xf>
    <xf numFmtId="49" fontId="21" fillId="3" borderId="7" xfId="0" applyNumberFormat="1" applyFont="1" applyFill="1" applyBorder="1" applyAlignment="1" applyProtection="1">
      <alignment horizontal="center" wrapText="1"/>
    </xf>
    <xf numFmtId="49" fontId="21" fillId="3" borderId="6" xfId="0" applyNumberFormat="1" applyFont="1" applyFill="1" applyBorder="1" applyAlignment="1" applyProtection="1">
      <alignment horizontal="center" wrapText="1"/>
    </xf>
    <xf numFmtId="0" fontId="23" fillId="3" borderId="17" xfId="0" applyFont="1" applyFill="1" applyBorder="1" applyAlignment="1" applyProtection="1">
      <alignment horizontal="center"/>
    </xf>
    <xf numFmtId="3" fontId="20" fillId="3" borderId="7" xfId="0" applyNumberFormat="1" applyFont="1" applyFill="1" applyBorder="1" applyAlignment="1" applyProtection="1">
      <alignment horizontal="center"/>
    </xf>
    <xf numFmtId="0" fontId="2" fillId="3" borderId="3" xfId="0" applyFont="1" applyFill="1" applyBorder="1" applyProtection="1"/>
    <xf numFmtId="49" fontId="7" fillId="3" borderId="0" xfId="0" applyNumberFormat="1" applyFont="1" applyFill="1" applyAlignment="1" applyProtection="1">
      <alignment horizontal="center"/>
    </xf>
    <xf numFmtId="49" fontId="7" fillId="3" borderId="6" xfId="0" applyNumberFormat="1" applyFont="1" applyFill="1" applyBorder="1" applyAlignment="1" applyProtection="1">
      <alignment horizontal="center"/>
    </xf>
    <xf numFmtId="10" fontId="11" fillId="4" borderId="23" xfId="0" applyNumberFormat="1" applyFont="1" applyFill="1" applyBorder="1" applyAlignment="1" applyProtection="1">
      <alignment horizontal="center"/>
    </xf>
    <xf numFmtId="0" fontId="1" fillId="3" borderId="0" xfId="1" applyFont="1" applyFill="1" applyAlignment="1" applyProtection="1">
      <alignment horizontal="center"/>
    </xf>
    <xf numFmtId="0" fontId="29" fillId="2" borderId="0" xfId="1" applyProtection="1"/>
    <xf numFmtId="0" fontId="29" fillId="2" borderId="0" xfId="1"/>
    <xf numFmtId="0" fontId="9" fillId="2" borderId="0" xfId="1" applyFont="1" applyProtection="1"/>
    <xf numFmtId="0" fontId="2" fillId="3" borderId="0" xfId="1" applyFont="1" applyFill="1" applyProtection="1"/>
    <xf numFmtId="49" fontId="15" fillId="2" borderId="0" xfId="1" applyNumberFormat="1" applyFont="1" applyAlignment="1" applyProtection="1">
      <alignment horizontal="center" wrapText="1"/>
    </xf>
    <xf numFmtId="0" fontId="29" fillId="8" borderId="0" xfId="1" applyFill="1"/>
    <xf numFmtId="0" fontId="30" fillId="2" borderId="0" xfId="1" applyFont="1"/>
    <xf numFmtId="0" fontId="0" fillId="2" borderId="0" xfId="0" applyFill="1"/>
    <xf numFmtId="0" fontId="33" fillId="3" borderId="0" xfId="0" applyFont="1" applyFill="1"/>
    <xf numFmtId="0" fontId="8" fillId="3" borderId="0" xfId="0" applyFont="1" applyFill="1" applyAlignment="1">
      <alignment horizontal="right" vertical="top"/>
    </xf>
    <xf numFmtId="1" fontId="2" fillId="9" borderId="1" xfId="0" applyNumberFormat="1" applyFont="1" applyFill="1" applyBorder="1" applyAlignment="1">
      <alignment horizontal="left"/>
    </xf>
    <xf numFmtId="0" fontId="16" fillId="3" borderId="0" xfId="0" applyFont="1" applyFill="1" applyAlignment="1">
      <alignment vertical="center" wrapText="1"/>
    </xf>
    <xf numFmtId="0" fontId="0" fillId="8" borderId="0" xfId="0" applyFill="1"/>
    <xf numFmtId="0" fontId="32" fillId="8" borderId="0" xfId="0" applyFont="1" applyFill="1"/>
    <xf numFmtId="0" fontId="1" fillId="8" borderId="0" xfId="0" applyFont="1" applyFill="1"/>
    <xf numFmtId="0" fontId="10" fillId="8" borderId="0" xfId="0" applyFont="1" applyFill="1"/>
    <xf numFmtId="0" fontId="10" fillId="8" borderId="0" xfId="0" applyFont="1" applyFill="1" applyAlignment="1">
      <alignment wrapText="1"/>
    </xf>
    <xf numFmtId="0" fontId="1" fillId="8" borderId="0" xfId="0" applyFont="1" applyFill="1" applyAlignment="1">
      <alignment horizontal="right"/>
    </xf>
    <xf numFmtId="0" fontId="1" fillId="8" borderId="32" xfId="0" applyFont="1" applyFill="1" applyBorder="1" applyAlignment="1">
      <alignment horizontal="center" wrapText="1"/>
    </xf>
    <xf numFmtId="0" fontId="1" fillId="8" borderId="33" xfId="0" applyFont="1" applyFill="1" applyBorder="1"/>
    <xf numFmtId="3" fontId="11" fillId="9" borderId="7" xfId="0" applyNumberFormat="1" applyFont="1" applyFill="1" applyBorder="1" applyProtection="1"/>
    <xf numFmtId="3" fontId="11" fillId="9" borderId="8" xfId="0" applyNumberFormat="1" applyFont="1" applyFill="1" applyBorder="1" applyProtection="1"/>
    <xf numFmtId="3" fontId="11" fillId="9" borderId="6" xfId="0" applyNumberFormat="1" applyFont="1" applyFill="1" applyBorder="1" applyProtection="1"/>
    <xf numFmtId="3" fontId="11" fillId="9" borderId="12" xfId="0" applyNumberFormat="1" applyFont="1" applyFill="1" applyBorder="1" applyProtection="1"/>
    <xf numFmtId="3" fontId="11" fillId="9" borderId="1" xfId="0" applyNumberFormat="1" applyFont="1" applyFill="1" applyBorder="1" applyProtection="1"/>
    <xf numFmtId="3" fontId="11" fillId="9" borderId="10" xfId="0" applyNumberFormat="1" applyFont="1" applyFill="1" applyBorder="1" applyProtection="1"/>
    <xf numFmtId="3" fontId="11" fillId="9" borderId="9" xfId="0" applyNumberFormat="1" applyFont="1" applyFill="1" applyBorder="1" applyProtection="1"/>
    <xf numFmtId="3" fontId="11" fillId="9" borderId="0" xfId="0" applyNumberFormat="1" applyFont="1" applyFill="1" applyProtection="1"/>
    <xf numFmtId="3" fontId="11" fillId="9" borderId="13" xfId="0" applyNumberFormat="1" applyFont="1" applyFill="1" applyBorder="1" applyProtection="1"/>
    <xf numFmtId="3" fontId="11" fillId="9" borderId="11" xfId="0" applyNumberFormat="1" applyFont="1" applyFill="1" applyBorder="1" applyProtection="1"/>
    <xf numFmtId="0" fontId="34" fillId="8" borderId="0" xfId="0" applyFont="1" applyFill="1"/>
    <xf numFmtId="3" fontId="35" fillId="8" borderId="32" xfId="0" applyNumberFormat="1" applyFont="1" applyFill="1" applyBorder="1"/>
    <xf numFmtId="3" fontId="35" fillId="8" borderId="37" xfId="0" applyNumberFormat="1" applyFont="1" applyFill="1" applyBorder="1"/>
    <xf numFmtId="49" fontId="7" fillId="3" borderId="8" xfId="0" applyNumberFormat="1" applyFont="1" applyFill="1" applyBorder="1" applyAlignment="1">
      <alignment horizontal="center"/>
    </xf>
    <xf numFmtId="3" fontId="2" fillId="11" borderId="32" xfId="1" applyNumberFormat="1" applyFont="1" applyFill="1" applyBorder="1" applyProtection="1">
      <protection locked="0"/>
    </xf>
    <xf numFmtId="49" fontId="1" fillId="3" borderId="31" xfId="1" applyNumberFormat="1" applyFont="1" applyFill="1" applyBorder="1" applyAlignment="1" applyProtection="1">
      <alignment horizontal="center" wrapText="1"/>
    </xf>
    <xf numFmtId="0" fontId="10" fillId="3" borderId="32" xfId="1" applyFont="1" applyFill="1" applyBorder="1" applyProtection="1"/>
    <xf numFmtId="0" fontId="6" fillId="3" borderId="0" xfId="0" applyFont="1" applyFill="1" applyProtection="1"/>
    <xf numFmtId="0" fontId="37" fillId="3" borderId="0" xfId="0" applyFont="1" applyFill="1" applyAlignment="1" applyProtection="1">
      <alignment horizontal="left" wrapText="1"/>
    </xf>
    <xf numFmtId="0" fontId="16" fillId="3" borderId="0" xfId="0" applyFont="1" applyFill="1" applyAlignment="1">
      <alignment horizontal="right" vertical="center" wrapText="1"/>
    </xf>
    <xf numFmtId="0" fontId="25" fillId="3" borderId="0" xfId="0" applyFont="1" applyFill="1"/>
    <xf numFmtId="0" fontId="30" fillId="2" borderId="35" xfId="1" applyFont="1" applyBorder="1"/>
    <xf numFmtId="0" fontId="30" fillId="2" borderId="36" xfId="1" applyFont="1" applyBorder="1"/>
    <xf numFmtId="0" fontId="6" fillId="8" borderId="0" xfId="0" applyFont="1" applyFill="1"/>
    <xf numFmtId="0" fontId="13" fillId="8" borderId="0" xfId="0" applyFont="1" applyFill="1" applyAlignment="1">
      <alignment horizontal="center" wrapText="1"/>
    </xf>
    <xf numFmtId="3" fontId="14" fillId="2" borderId="40" xfId="0" applyNumberFormat="1" applyFont="1" applyFill="1" applyBorder="1" applyAlignment="1">
      <alignment horizontal="center"/>
    </xf>
    <xf numFmtId="3" fontId="14" fillId="8" borderId="4" xfId="0" applyNumberFormat="1" applyFont="1" applyFill="1" applyBorder="1" applyAlignment="1">
      <alignment horizontal="center"/>
    </xf>
    <xf numFmtId="3" fontId="14" fillId="8" borderId="0" xfId="0" applyNumberFormat="1" applyFont="1" applyFill="1" applyAlignment="1">
      <alignment horizontal="center"/>
    </xf>
    <xf numFmtId="0" fontId="25" fillId="3" borderId="38" xfId="0" applyFont="1" applyFill="1" applyBorder="1" applyAlignment="1">
      <alignment horizontal="left" vertical="top" wrapText="1"/>
    </xf>
    <xf numFmtId="3" fontId="11" fillId="9" borderId="7" xfId="0" applyNumberFormat="1" applyFont="1" applyFill="1" applyBorder="1" applyAlignment="1" applyProtection="1">
      <alignment horizontal="center"/>
    </xf>
    <xf numFmtId="3" fontId="11" fillId="9" borderId="0" xfId="0" applyNumberFormat="1" applyFont="1" applyFill="1" applyAlignment="1" applyProtection="1">
      <alignment horizontal="center"/>
    </xf>
    <xf numFmtId="10" fontId="11" fillId="9" borderId="9" xfId="0" applyNumberFormat="1" applyFont="1" applyFill="1" applyBorder="1" applyAlignment="1" applyProtection="1">
      <alignment horizontal="center"/>
    </xf>
    <xf numFmtId="3" fontId="11" fillId="9" borderId="12" xfId="0" applyNumberFormat="1" applyFont="1" applyFill="1" applyBorder="1" applyAlignment="1" applyProtection="1">
      <alignment horizontal="center"/>
    </xf>
    <xf numFmtId="10" fontId="11" fillId="9" borderId="11" xfId="0" applyNumberFormat="1" applyFont="1" applyFill="1" applyBorder="1" applyAlignment="1" applyProtection="1">
      <alignment horizontal="center"/>
    </xf>
    <xf numFmtId="3" fontId="11" fillId="9" borderId="14" xfId="0" applyNumberFormat="1" applyFont="1" applyFill="1" applyBorder="1" applyAlignment="1" applyProtection="1">
      <alignment horizontal="center"/>
    </xf>
    <xf numFmtId="10" fontId="11" fillId="9" borderId="6" xfId="0" applyNumberFormat="1" applyFont="1" applyFill="1" applyBorder="1" applyAlignment="1" applyProtection="1">
      <alignment horizontal="center"/>
    </xf>
    <xf numFmtId="0" fontId="25" fillId="3" borderId="0" xfId="0" applyFont="1" applyFill="1" applyBorder="1" applyAlignment="1">
      <alignment horizontal="left" vertical="top" wrapText="1"/>
    </xf>
    <xf numFmtId="0" fontId="25" fillId="8" borderId="0" xfId="0" applyFont="1" applyFill="1" applyBorder="1" applyAlignment="1">
      <alignment horizontal="left" vertical="top" wrapText="1"/>
    </xf>
    <xf numFmtId="0" fontId="0" fillId="8" borderId="0" xfId="0" applyFill="1" applyBorder="1"/>
    <xf numFmtId="10" fontId="41" fillId="11" borderId="0" xfId="0" applyNumberFormat="1" applyFont="1" applyFill="1" applyProtection="1">
      <protection locked="0"/>
    </xf>
    <xf numFmtId="1" fontId="41" fillId="11" borderId="0" xfId="0" applyNumberFormat="1" applyFont="1" applyFill="1" applyProtection="1">
      <protection locked="0"/>
    </xf>
    <xf numFmtId="3" fontId="41" fillId="12" borderId="0" xfId="0" applyNumberFormat="1" applyFont="1" applyFill="1" applyProtection="1"/>
    <xf numFmtId="3" fontId="14" fillId="9" borderId="13" xfId="0" applyNumberFormat="1" applyFont="1" applyFill="1" applyBorder="1" applyProtection="1"/>
    <xf numFmtId="3" fontId="14" fillId="9" borderId="1" xfId="0" applyNumberFormat="1" applyFont="1" applyFill="1" applyBorder="1" applyProtection="1"/>
    <xf numFmtId="3" fontId="2" fillId="9" borderId="5" xfId="0" applyNumberFormat="1" applyFont="1" applyFill="1" applyBorder="1" applyProtection="1"/>
    <xf numFmtId="3" fontId="2" fillId="3" borderId="0" xfId="0" applyNumberFormat="1" applyFont="1" applyFill="1" applyProtection="1"/>
    <xf numFmtId="0" fontId="2" fillId="3" borderId="0" xfId="0" applyFont="1" applyFill="1" applyAlignment="1" applyProtection="1">
      <alignment horizontal="center" wrapText="1"/>
      <protection locked="0"/>
    </xf>
    <xf numFmtId="0" fontId="8" fillId="3" borderId="0" xfId="0" applyFont="1" applyFill="1" applyAlignment="1" applyProtection="1">
      <alignment horizontal="center"/>
      <protection locked="0"/>
    </xf>
    <xf numFmtId="0" fontId="8" fillId="4" borderId="2" xfId="0" applyFont="1" applyFill="1" applyBorder="1" applyAlignment="1" applyProtection="1">
      <alignment horizontal="center"/>
      <protection locked="0"/>
    </xf>
    <xf numFmtId="0" fontId="25" fillId="12" borderId="0" xfId="0" applyFont="1" applyFill="1"/>
    <xf numFmtId="0" fontId="2" fillId="12" borderId="0" xfId="0" applyFont="1" applyFill="1" applyProtection="1"/>
    <xf numFmtId="0" fontId="43" fillId="8" borderId="44" xfId="2" applyFill="1" applyBorder="1" applyAlignment="1">
      <alignment horizontal="left" vertical="top"/>
    </xf>
    <xf numFmtId="3" fontId="18" fillId="9" borderId="7" xfId="0" applyNumberFormat="1" applyFont="1" applyFill="1" applyBorder="1" applyAlignment="1">
      <alignment horizontal="center"/>
    </xf>
    <xf numFmtId="3" fontId="18" fillId="9" borderId="8" xfId="0" applyNumberFormat="1" applyFont="1" applyFill="1" applyBorder="1"/>
    <xf numFmtId="3" fontId="18" fillId="9" borderId="28" xfId="0" applyNumberFormat="1" applyFont="1" applyFill="1" applyBorder="1" applyAlignment="1">
      <alignment horizontal="center"/>
    </xf>
    <xf numFmtId="3" fontId="18" fillId="9" borderId="0" xfId="0" applyNumberFormat="1" applyFont="1" applyFill="1" applyAlignment="1">
      <alignment horizontal="center"/>
    </xf>
    <xf numFmtId="3" fontId="18" fillId="9" borderId="13" xfId="0" applyNumberFormat="1" applyFont="1" applyFill="1" applyBorder="1"/>
    <xf numFmtId="3" fontId="18" fillId="9" borderId="10" xfId="0" applyNumberFormat="1" applyFont="1" applyFill="1" applyBorder="1"/>
    <xf numFmtId="3" fontId="18" fillId="9" borderId="12" xfId="0" applyNumberFormat="1" applyFont="1" applyFill="1" applyBorder="1" applyAlignment="1">
      <alignment horizontal="center"/>
    </xf>
    <xf numFmtId="3" fontId="18" fillId="9" borderId="1" xfId="0" applyNumberFormat="1" applyFont="1" applyFill="1" applyBorder="1"/>
    <xf numFmtId="3" fontId="18" fillId="9" borderId="14" xfId="0" applyNumberFormat="1" applyFont="1" applyFill="1" applyBorder="1"/>
    <xf numFmtId="0" fontId="0" fillId="2" borderId="0" xfId="0" applyFill="1"/>
    <xf numFmtId="3" fontId="35" fillId="8" borderId="0" xfId="0" applyNumberFormat="1" applyFont="1" applyFill="1" applyBorder="1"/>
    <xf numFmtId="0" fontId="0" fillId="8" borderId="0" xfId="0" applyFill="1" applyBorder="1" applyAlignment="1" applyProtection="1">
      <alignment wrapText="1"/>
      <protection locked="0"/>
    </xf>
    <xf numFmtId="0" fontId="0" fillId="8" borderId="38" xfId="0" applyFill="1" applyBorder="1" applyAlignment="1" applyProtection="1">
      <alignment wrapText="1"/>
      <protection locked="0"/>
    </xf>
    <xf numFmtId="49" fontId="8" fillId="3" borderId="50" xfId="0" applyNumberFormat="1" applyFont="1" applyFill="1" applyBorder="1" applyAlignment="1" applyProtection="1">
      <alignment horizontal="center" wrapText="1"/>
    </xf>
    <xf numFmtId="0" fontId="44" fillId="12" borderId="0" xfId="0" applyFont="1" applyFill="1" applyAlignment="1" applyProtection="1">
      <alignment vertical="center" wrapText="1"/>
      <protection locked="0"/>
    </xf>
    <xf numFmtId="0" fontId="29" fillId="8" borderId="0" xfId="0" applyFont="1" applyFill="1" applyAlignment="1">
      <alignment horizontal="right" vertical="top"/>
    </xf>
    <xf numFmtId="0" fontId="28" fillId="3" borderId="34" xfId="0" applyFont="1" applyFill="1" applyBorder="1" applyAlignment="1" applyProtection="1">
      <alignment vertical="center"/>
    </xf>
    <xf numFmtId="0" fontId="44" fillId="12" borderId="0" xfId="0" applyFont="1" applyFill="1" applyAlignment="1" applyProtection="1">
      <alignment vertical="center" wrapText="1"/>
    </xf>
    <xf numFmtId="0" fontId="28" fillId="3" borderId="38" xfId="0" applyFont="1" applyFill="1" applyBorder="1" applyAlignment="1" applyProtection="1">
      <alignment vertical="center"/>
    </xf>
    <xf numFmtId="0" fontId="28" fillId="3" borderId="39" xfId="0" applyFont="1" applyFill="1" applyBorder="1" applyAlignment="1" applyProtection="1">
      <alignment vertical="center"/>
    </xf>
    <xf numFmtId="3" fontId="45" fillId="10" borderId="32" xfId="0" applyNumberFormat="1" applyFont="1" applyFill="1" applyBorder="1" applyProtection="1">
      <protection locked="0"/>
    </xf>
    <xf numFmtId="0" fontId="2" fillId="4" borderId="5" xfId="0" applyFont="1" applyFill="1" applyBorder="1" applyProtection="1">
      <protection locked="0"/>
    </xf>
    <xf numFmtId="0" fontId="31" fillId="3" borderId="0" xfId="1" applyFont="1" applyFill="1" applyBorder="1" applyAlignment="1" applyProtection="1">
      <alignment horizontal="center" wrapText="1"/>
    </xf>
    <xf numFmtId="0" fontId="13" fillId="8" borderId="0" xfId="0" applyFont="1" applyFill="1" applyAlignment="1">
      <alignment wrapText="1"/>
    </xf>
    <xf numFmtId="0" fontId="43" fillId="10" borderId="54" xfId="2" applyFill="1" applyBorder="1" applyAlignment="1">
      <alignment horizontal="left" vertical="top"/>
    </xf>
    <xf numFmtId="0" fontId="25" fillId="10" borderId="53" xfId="0" applyFont="1" applyFill="1" applyBorder="1" applyAlignment="1">
      <alignment horizontal="left" wrapText="1"/>
    </xf>
    <xf numFmtId="0" fontId="1" fillId="12" borderId="0" xfId="0" applyFont="1" applyFill="1" applyAlignment="1">
      <alignment horizontal="center" wrapText="1"/>
    </xf>
    <xf numFmtId="0" fontId="3" fillId="12" borderId="0" xfId="0" applyFont="1" applyFill="1" applyAlignment="1">
      <alignment horizontal="center" vertical="center"/>
    </xf>
    <xf numFmtId="0" fontId="1" fillId="12" borderId="0" xfId="0" applyFont="1" applyFill="1" applyAlignment="1">
      <alignment horizontal="center"/>
    </xf>
    <xf numFmtId="0" fontId="4" fillId="12" borderId="0" xfId="0" applyFont="1" applyFill="1" applyAlignment="1">
      <alignment horizontal="left"/>
    </xf>
    <xf numFmtId="0" fontId="24" fillId="8" borderId="0" xfId="0" applyFont="1" applyFill="1" applyAlignment="1">
      <alignment vertical="center" wrapText="1"/>
    </xf>
    <xf numFmtId="0" fontId="24" fillId="12" borderId="0" xfId="0" applyFont="1" applyFill="1" applyAlignment="1">
      <alignment vertical="center" wrapText="1"/>
    </xf>
    <xf numFmtId="0" fontId="5" fillId="12" borderId="0" xfId="0" applyFont="1" applyFill="1" applyAlignment="1">
      <alignment vertical="center" wrapText="1"/>
    </xf>
    <xf numFmtId="0" fontId="2" fillId="12" borderId="0" xfId="0" applyFont="1" applyFill="1"/>
    <xf numFmtId="0" fontId="4" fillId="12" borderId="0" xfId="0" applyFont="1" applyFill="1" applyAlignment="1">
      <alignment horizontal="justify" vertical="center" wrapText="1"/>
    </xf>
    <xf numFmtId="0" fontId="13" fillId="12" borderId="0" xfId="0" applyFont="1" applyFill="1" applyAlignment="1">
      <alignment horizontal="justify" vertical="center" wrapText="1"/>
    </xf>
    <xf numFmtId="0" fontId="6" fillId="8" borderId="0" xfId="0" applyFont="1" applyFill="1" applyAlignment="1">
      <alignment wrapText="1"/>
    </xf>
    <xf numFmtId="0" fontId="6" fillId="12" borderId="0" xfId="0" applyFont="1" applyFill="1" applyAlignment="1">
      <alignment horizontal="justify" vertical="center" wrapText="1"/>
    </xf>
    <xf numFmtId="0" fontId="4" fillId="12" borderId="0" xfId="0" applyFont="1" applyFill="1" applyAlignment="1">
      <alignment wrapText="1"/>
    </xf>
    <xf numFmtId="0" fontId="6" fillId="12" borderId="0" xfId="0" applyFont="1" applyFill="1"/>
    <xf numFmtId="0" fontId="44" fillId="12" borderId="35" xfId="0" applyFont="1" applyFill="1" applyBorder="1" applyAlignment="1" applyProtection="1">
      <alignment vertical="center" wrapText="1"/>
    </xf>
    <xf numFmtId="0" fontId="44" fillId="12" borderId="36" xfId="0" applyFont="1" applyFill="1" applyBorder="1" applyAlignment="1" applyProtection="1">
      <alignment vertical="center" wrapText="1"/>
    </xf>
    <xf numFmtId="0" fontId="1" fillId="3" borderId="0" xfId="0" applyFont="1" applyFill="1" applyBorder="1" applyAlignment="1">
      <alignment horizontal="center"/>
    </xf>
    <xf numFmtId="0" fontId="1" fillId="8" borderId="40" xfId="0" applyFont="1" applyFill="1" applyBorder="1" applyAlignment="1">
      <alignment vertical="center"/>
    </xf>
    <xf numFmtId="0" fontId="10" fillId="8" borderId="40" xfId="0" applyFont="1" applyFill="1" applyBorder="1"/>
    <xf numFmtId="0" fontId="0" fillId="8" borderId="40" xfId="0" applyFill="1" applyBorder="1"/>
    <xf numFmtId="0" fontId="0" fillId="8" borderId="47" xfId="0" applyFill="1" applyBorder="1"/>
    <xf numFmtId="0" fontId="3" fillId="3" borderId="40" xfId="0" applyFont="1" applyFill="1" applyBorder="1" applyAlignment="1" applyProtection="1">
      <alignment wrapText="1"/>
    </xf>
    <xf numFmtId="0" fontId="1" fillId="3" borderId="40" xfId="0" applyFont="1" applyFill="1" applyBorder="1" applyAlignment="1" applyProtection="1"/>
    <xf numFmtId="0" fontId="16" fillId="3" borderId="0" xfId="0" applyFont="1" applyFill="1" applyBorder="1" applyAlignment="1" applyProtection="1">
      <alignment horizontal="center" vertical="top" wrapText="1"/>
    </xf>
    <xf numFmtId="0" fontId="1" fillId="8" borderId="40" xfId="0" applyFont="1" applyFill="1" applyBorder="1" applyAlignment="1"/>
    <xf numFmtId="0" fontId="1" fillId="3" borderId="40" xfId="1" applyFont="1" applyFill="1" applyBorder="1" applyAlignment="1" applyProtection="1">
      <alignment horizontal="left" vertical="center"/>
    </xf>
    <xf numFmtId="0" fontId="1" fillId="3" borderId="40" xfId="1" applyFont="1" applyFill="1" applyBorder="1" applyAlignment="1" applyProtection="1">
      <alignment horizontal="center"/>
    </xf>
    <xf numFmtId="49" fontId="1" fillId="3" borderId="0" xfId="1" applyNumberFormat="1" applyFont="1" applyFill="1" applyBorder="1" applyAlignment="1" applyProtection="1">
      <alignment horizontal="center" wrapText="1"/>
    </xf>
    <xf numFmtId="0" fontId="0" fillId="8" borderId="0" xfId="0" applyFill="1" applyAlignment="1"/>
    <xf numFmtId="0" fontId="40" fillId="8" borderId="34" xfId="1" applyFont="1" applyFill="1" applyBorder="1"/>
    <xf numFmtId="0" fontId="40" fillId="8" borderId="38" xfId="1" applyFont="1" applyFill="1" applyBorder="1"/>
    <xf numFmtId="0" fontId="40" fillId="8" borderId="39" xfId="1" applyFont="1" applyFill="1" applyBorder="1"/>
    <xf numFmtId="0" fontId="47" fillId="8" borderId="0" xfId="0" applyFont="1" applyFill="1" applyBorder="1" applyAlignment="1">
      <alignment horizontal="center" vertical="top"/>
    </xf>
    <xf numFmtId="49" fontId="7" fillId="3" borderId="17" xfId="0" applyNumberFormat="1" applyFont="1" applyFill="1" applyBorder="1" applyAlignment="1">
      <alignment horizontal="center" wrapText="1"/>
    </xf>
    <xf numFmtId="0" fontId="6" fillId="2" borderId="32" xfId="0" applyFont="1" applyFill="1" applyBorder="1" applyAlignment="1" applyProtection="1">
      <alignment vertical="top" wrapText="1"/>
      <protection locked="0"/>
    </xf>
    <xf numFmtId="43" fontId="6" fillId="2" borderId="32" xfId="3" applyFont="1" applyFill="1" applyBorder="1" applyAlignment="1" applyProtection="1">
      <alignment vertical="top" wrapText="1"/>
      <protection locked="0"/>
    </xf>
    <xf numFmtId="165" fontId="2" fillId="4" borderId="18" xfId="4" applyNumberFormat="1" applyFont="1" applyFill="1" applyBorder="1" applyProtection="1">
      <protection locked="0"/>
    </xf>
    <xf numFmtId="165" fontId="2" fillId="4" borderId="19" xfId="4" applyNumberFormat="1" applyFont="1" applyFill="1" applyBorder="1" applyProtection="1">
      <protection locked="0"/>
    </xf>
    <xf numFmtId="165" fontId="2" fillId="4" borderId="21" xfId="4" applyNumberFormat="1" applyFont="1" applyFill="1" applyBorder="1" applyProtection="1">
      <protection locked="0"/>
    </xf>
    <xf numFmtId="165" fontId="2" fillId="4" borderId="20" xfId="4" applyNumberFormat="1" applyFont="1" applyFill="1" applyBorder="1" applyProtection="1">
      <protection locked="0"/>
    </xf>
    <xf numFmtId="165" fontId="2" fillId="4" borderId="22" xfId="4" applyNumberFormat="1" applyFont="1" applyFill="1" applyBorder="1" applyProtection="1">
      <protection locked="0"/>
    </xf>
    <xf numFmtId="165" fontId="2" fillId="4" borderId="23" xfId="4" applyNumberFormat="1" applyFont="1" applyFill="1" applyBorder="1" applyProtection="1">
      <protection locked="0"/>
    </xf>
    <xf numFmtId="0" fontId="6" fillId="13" borderId="32" xfId="0" applyFont="1" applyFill="1" applyBorder="1" applyAlignment="1" applyProtection="1">
      <alignment vertical="top" wrapText="1"/>
      <protection locked="0"/>
    </xf>
    <xf numFmtId="166" fontId="6" fillId="13" borderId="32" xfId="3" applyNumberFormat="1" applyFont="1" applyFill="1" applyBorder="1" applyAlignment="1" applyProtection="1">
      <alignment vertical="top" wrapText="1"/>
      <protection locked="0"/>
    </xf>
    <xf numFmtId="0" fontId="2" fillId="4" borderId="26" xfId="0" applyFont="1" applyFill="1" applyBorder="1" applyAlignment="1" applyProtection="1">
      <alignment wrapText="1"/>
      <protection locked="0"/>
    </xf>
    <xf numFmtId="0" fontId="0" fillId="2" borderId="17" xfId="0" applyFill="1" applyBorder="1" applyAlignment="1">
      <alignment wrapText="1"/>
    </xf>
    <xf numFmtId="0" fontId="0" fillId="2" borderId="24" xfId="0" applyFill="1" applyBorder="1" applyAlignment="1">
      <alignment wrapText="1"/>
    </xf>
    <xf numFmtId="0" fontId="43" fillId="8" borderId="44" xfId="2" applyFill="1" applyBorder="1" applyAlignment="1">
      <alignment horizontal="left" vertical="top"/>
    </xf>
    <xf numFmtId="0" fontId="0" fillId="8" borderId="0" xfId="0" applyFill="1" applyAlignment="1"/>
    <xf numFmtId="0" fontId="25" fillId="3" borderId="0" xfId="0" applyFont="1" applyFill="1" applyAlignment="1"/>
    <xf numFmtId="0" fontId="0" fillId="2" borderId="0" xfId="0" applyFill="1" applyAlignment="1"/>
    <xf numFmtId="0" fontId="2" fillId="4" borderId="30" xfId="0" applyFont="1" applyFill="1" applyBorder="1" applyAlignment="1" applyProtection="1">
      <alignment horizontal="left"/>
      <protection locked="0"/>
    </xf>
    <xf numFmtId="0" fontId="16" fillId="3" borderId="0" xfId="0" applyFont="1" applyFill="1" applyAlignment="1">
      <alignment horizontal="center" vertical="center" wrapText="1"/>
    </xf>
    <xf numFmtId="0" fontId="2" fillId="4" borderId="1" xfId="0" applyFont="1" applyFill="1" applyBorder="1" applyAlignment="1" applyProtection="1">
      <alignment horizontal="left"/>
      <protection locked="0"/>
    </xf>
    <xf numFmtId="0" fontId="2" fillId="4" borderId="12" xfId="0" applyFont="1" applyFill="1" applyBorder="1" applyAlignment="1" applyProtection="1">
      <alignment horizontal="left"/>
      <protection locked="0"/>
    </xf>
    <xf numFmtId="0" fontId="25" fillId="3" borderId="0" xfId="0" applyFont="1" applyFill="1" applyAlignment="1">
      <alignment horizontal="center" vertical="center" wrapText="1"/>
    </xf>
    <xf numFmtId="0" fontId="25" fillId="10" borderId="41" xfId="0" applyFont="1" applyFill="1" applyBorder="1" applyAlignment="1">
      <alignment horizontal="left" wrapText="1"/>
    </xf>
    <xf numFmtId="0" fontId="25" fillId="10" borderId="42" xfId="0" applyFont="1" applyFill="1" applyBorder="1" applyAlignment="1">
      <alignment horizontal="left" wrapText="1"/>
    </xf>
    <xf numFmtId="0" fontId="0" fillId="2" borderId="43" xfId="0" applyFill="1" applyBorder="1" applyAlignment="1"/>
    <xf numFmtId="0" fontId="25" fillId="10" borderId="44" xfId="0" applyFont="1" applyFill="1" applyBorder="1" applyAlignment="1">
      <alignment horizontal="left" wrapText="1"/>
    </xf>
    <xf numFmtId="0" fontId="25" fillId="10" borderId="0" xfId="0" applyFont="1" applyFill="1" applyBorder="1" applyAlignment="1">
      <alignment horizontal="left" wrapText="1"/>
    </xf>
    <xf numFmtId="0" fontId="0" fillId="2" borderId="45" xfId="0" applyFill="1" applyBorder="1" applyAlignment="1"/>
    <xf numFmtId="0" fontId="43" fillId="10" borderId="46" xfId="2" applyFill="1" applyBorder="1" applyAlignment="1">
      <alignment horizontal="left" vertical="top"/>
    </xf>
    <xf numFmtId="0" fontId="0" fillId="2" borderId="40" xfId="0" applyFill="1" applyBorder="1" applyAlignment="1"/>
    <xf numFmtId="0" fontId="0" fillId="2" borderId="47" xfId="0" applyFill="1" applyBorder="1" applyAlignment="1"/>
    <xf numFmtId="0" fontId="16" fillId="3" borderId="0" xfId="0" applyFont="1" applyFill="1" applyAlignment="1" applyProtection="1">
      <alignment horizontal="center" vertical="center" wrapText="1"/>
    </xf>
    <xf numFmtId="0" fontId="1" fillId="3" borderId="3" xfId="0" applyFont="1" applyFill="1" applyBorder="1" applyAlignment="1" applyProtection="1">
      <alignment horizontal="center" vertical="center"/>
    </xf>
    <xf numFmtId="0" fontId="26" fillId="5" borderId="6" xfId="0" applyFont="1" applyFill="1" applyBorder="1" applyAlignment="1" applyProtection="1">
      <alignment horizontal="center"/>
    </xf>
    <xf numFmtId="0" fontId="26" fillId="6" borderId="51" xfId="0" applyFont="1" applyFill="1" applyBorder="1" applyAlignment="1" applyProtection="1">
      <alignment horizontal="center"/>
    </xf>
    <xf numFmtId="0" fontId="26" fillId="6" borderId="52" xfId="0" applyFont="1" applyFill="1" applyBorder="1" applyAlignment="1" applyProtection="1">
      <alignment horizontal="center"/>
    </xf>
    <xf numFmtId="0" fontId="0" fillId="2" borderId="42" xfId="0" applyFill="1" applyBorder="1" applyAlignment="1">
      <alignment wrapText="1"/>
    </xf>
    <xf numFmtId="0" fontId="0" fillId="2" borderId="43" xfId="0" applyFill="1" applyBorder="1" applyAlignment="1">
      <alignment wrapText="1"/>
    </xf>
    <xf numFmtId="0" fontId="46" fillId="10" borderId="48" xfId="0" applyFont="1" applyFill="1" applyBorder="1" applyAlignment="1" applyProtection="1">
      <alignment wrapText="1"/>
      <protection locked="0"/>
    </xf>
    <xf numFmtId="0" fontId="46" fillId="2" borderId="49" xfId="0" applyFont="1" applyFill="1" applyBorder="1" applyAlignment="1" applyProtection="1">
      <alignment wrapText="1"/>
      <protection locked="0"/>
    </xf>
    <xf numFmtId="0" fontId="1" fillId="8" borderId="37" xfId="0" applyFont="1" applyFill="1" applyBorder="1" applyAlignment="1">
      <alignment horizontal="center"/>
    </xf>
    <xf numFmtId="0" fontId="16" fillId="3" borderId="0" xfId="0" applyFont="1" applyFill="1" applyAlignment="1">
      <alignment horizontal="right" vertical="center" wrapText="1"/>
    </xf>
    <xf numFmtId="0" fontId="29" fillId="8" borderId="0" xfId="0" applyFont="1" applyFill="1" applyAlignment="1">
      <alignment horizontal="right" vertical="top"/>
    </xf>
    <xf numFmtId="0" fontId="29" fillId="2" borderId="0" xfId="0" applyFont="1" applyFill="1" applyAlignment="1"/>
    <xf numFmtId="49" fontId="7" fillId="3" borderId="27" xfId="0" applyNumberFormat="1" applyFont="1" applyFill="1" applyBorder="1" applyAlignment="1">
      <alignment horizontal="center"/>
    </xf>
    <xf numFmtId="0" fontId="1" fillId="3" borderId="0" xfId="0" applyFont="1" applyFill="1" applyBorder="1" applyAlignment="1">
      <alignment horizontal="center" vertical="center" wrapText="1"/>
    </xf>
    <xf numFmtId="0" fontId="17" fillId="3" borderId="7" xfId="0" applyFont="1" applyFill="1" applyBorder="1" applyAlignment="1">
      <alignment horizontal="left" vertical="top" wrapText="1"/>
    </xf>
    <xf numFmtId="0" fontId="17" fillId="3" borderId="55" xfId="0" applyFont="1" applyFill="1" applyBorder="1" applyAlignment="1">
      <alignment horizontal="left" vertical="top" wrapText="1"/>
    </xf>
    <xf numFmtId="0" fontId="43" fillId="8" borderId="0" xfId="2" applyFill="1" applyAlignment="1"/>
    <xf numFmtId="0" fontId="25" fillId="3" borderId="0" xfId="0" applyFont="1" applyFill="1" applyAlignment="1" applyProtection="1">
      <alignment horizontal="left" wrapText="1"/>
    </xf>
    <xf numFmtId="0" fontId="16" fillId="3" borderId="0" xfId="0" applyFont="1" applyFill="1" applyBorder="1" applyAlignment="1" applyProtection="1">
      <alignment horizontal="center" vertical="top" wrapText="1"/>
    </xf>
    <xf numFmtId="0" fontId="0" fillId="2" borderId="45" xfId="0" applyFill="1" applyBorder="1" applyAlignment="1">
      <alignment horizontal="center" vertical="top"/>
    </xf>
    <xf numFmtId="0" fontId="31" fillId="3" borderId="0" xfId="1" applyFont="1" applyFill="1" applyBorder="1" applyAlignment="1" applyProtection="1">
      <alignment horizontal="center" wrapText="1"/>
    </xf>
    <xf numFmtId="0" fontId="25" fillId="12" borderId="0" xfId="0" applyFont="1" applyFill="1" applyBorder="1" applyAlignment="1"/>
    <xf numFmtId="0" fontId="43" fillId="8" borderId="0" xfId="2" applyFill="1" applyBorder="1" applyAlignment="1">
      <alignment horizontal="left" vertical="top"/>
    </xf>
    <xf numFmtId="0" fontId="16" fillId="3" borderId="0" xfId="1" applyFont="1" applyFill="1" applyBorder="1" applyAlignment="1" applyProtection="1">
      <alignment horizontal="center" vertical="top" wrapText="1"/>
    </xf>
    <xf numFmtId="0" fontId="47" fillId="2" borderId="0" xfId="0" applyFont="1" applyFill="1" applyBorder="1" applyAlignment="1">
      <alignment horizontal="center" vertical="top"/>
    </xf>
    <xf numFmtId="0" fontId="13" fillId="8" borderId="0" xfId="0" applyFont="1" applyFill="1" applyAlignment="1">
      <alignment wrapText="1"/>
    </xf>
    <xf numFmtId="49" fontId="7" fillId="3" borderId="27" xfId="0" applyNumberFormat="1" applyFont="1" applyFill="1" applyBorder="1" applyAlignment="1" applyProtection="1">
      <alignment horizontal="center"/>
    </xf>
    <xf numFmtId="0" fontId="8" fillId="3" borderId="3" xfId="0" applyFont="1" applyFill="1" applyBorder="1" applyAlignment="1" applyProtection="1">
      <alignment horizontal="center" wrapText="1"/>
    </xf>
    <xf numFmtId="0" fontId="16" fillId="3" borderId="0" xfId="0" applyFont="1" applyFill="1" applyAlignment="1">
      <alignment horizontal="center"/>
    </xf>
    <xf numFmtId="49" fontId="8" fillId="3" borderId="5" xfId="0" applyNumberFormat="1" applyFont="1" applyFill="1" applyBorder="1" applyAlignment="1">
      <alignment horizontal="center" vertical="center" wrapText="1"/>
    </xf>
    <xf numFmtId="0" fontId="27" fillId="7" borderId="0" xfId="0" applyFont="1" applyFill="1" applyAlignment="1">
      <alignment horizontal="left" vertical="center" wrapText="1"/>
    </xf>
    <xf numFmtId="0" fontId="0" fillId="2" borderId="0" xfId="0" applyFill="1"/>
  </cellXfs>
  <cellStyles count="5">
    <cellStyle name="Comma" xfId="3" builtinId="3"/>
    <cellStyle name="Currency" xfId="4" builtinId="4"/>
    <cellStyle name="Hyperlink" xfId="2" builtinId="8"/>
    <cellStyle name="Normal" xfId="0" builtinId="0"/>
    <cellStyle name="Normal 2"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57150</xdr:rowOff>
    </xdr:from>
    <xdr:ext cx="1562100" cy="685800"/>
    <xdr:pic>
      <xdr:nvPicPr>
        <xdr:cNvPr id="6" name="Pictur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7150" y="57150"/>
          <a:ext cx="1562100" cy="685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76200</xdr:colOff>
      <xdr:row>0</xdr:row>
      <xdr:rowOff>114300</xdr:rowOff>
    </xdr:from>
    <xdr:ext cx="1857375" cy="8191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6200" y="114300"/>
          <a:ext cx="1857375" cy="8191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66675</xdr:rowOff>
    </xdr:from>
    <xdr:ext cx="1857375" cy="8191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66675"/>
          <a:ext cx="1857375" cy="8191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28575</xdr:rowOff>
    </xdr:from>
    <xdr:ext cx="952500" cy="41910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675" y="28575"/>
          <a:ext cx="952500" cy="4191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0</xdr:rowOff>
    </xdr:from>
    <xdr:ext cx="1114425" cy="4857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0"/>
          <a:ext cx="1114425" cy="4857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27000</xdr:colOff>
      <xdr:row>0</xdr:row>
      <xdr:rowOff>86400</xdr:rowOff>
    </xdr:from>
    <xdr:to>
      <xdr:col>0</xdr:col>
      <xdr:colOff>1577340</xdr:colOff>
      <xdr:row>0</xdr:row>
      <xdr:rowOff>743730</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a:xfrm>
          <a:off x="27000" y="86400"/>
          <a:ext cx="1550340" cy="653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577340" cy="69564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oneCellAnchor>
    <xdr:from>
      <xdr:col>0</xdr:col>
      <xdr:colOff>0</xdr:colOff>
      <xdr:row>0</xdr:row>
      <xdr:rowOff>0</xdr:rowOff>
    </xdr:from>
    <xdr:ext cx="1577340" cy="69564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1577340" cy="69564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research.aaup.org/instructions" TargetMode="External"/><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search.aaup.org/instructions" TargetMode="External"/><Relationship Id="rId1" Type="http://schemas.openxmlformats.org/officeDocument/2006/relationships/hyperlink" Target="https://research.aaup.org/instruction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A18"/>
  <sheetViews>
    <sheetView workbookViewId="0"/>
  </sheetViews>
  <sheetFormatPr defaultColWidth="8.7109375" defaultRowHeight="15" x14ac:dyDescent="0.25"/>
  <cols>
    <col min="1" max="1" width="147.140625" customWidth="1"/>
  </cols>
  <sheetData>
    <row r="1" spans="1:1" ht="15.75" x14ac:dyDescent="0.25">
      <c r="A1" s="223" t="s">
        <v>0</v>
      </c>
    </row>
    <row r="2" spans="1:1" x14ac:dyDescent="0.25">
      <c r="A2" s="224" t="s">
        <v>146</v>
      </c>
    </row>
    <row r="3" spans="1:1" ht="15.75" x14ac:dyDescent="0.25">
      <c r="A3" s="225" t="s">
        <v>99</v>
      </c>
    </row>
    <row r="4" spans="1:1" ht="15.75" x14ac:dyDescent="0.25">
      <c r="A4" s="225" t="s">
        <v>3</v>
      </c>
    </row>
    <row r="5" spans="1:1" ht="18" x14ac:dyDescent="0.25">
      <c r="A5" s="226" t="s">
        <v>2</v>
      </c>
    </row>
    <row r="6" spans="1:1" ht="86.25" x14ac:dyDescent="0.25">
      <c r="A6" s="227" t="s">
        <v>115</v>
      </c>
    </row>
    <row r="7" spans="1:1" ht="29.25" x14ac:dyDescent="0.25">
      <c r="A7" s="228" t="s">
        <v>116</v>
      </c>
    </row>
    <row r="8" spans="1:1" x14ac:dyDescent="0.25">
      <c r="A8" s="227" t="s">
        <v>117</v>
      </c>
    </row>
    <row r="9" spans="1:1" x14ac:dyDescent="0.25">
      <c r="A9" s="229"/>
    </row>
    <row r="10" spans="1:1" ht="42.75" x14ac:dyDescent="0.25">
      <c r="A10" s="228" t="s">
        <v>103</v>
      </c>
    </row>
    <row r="11" spans="1:1" x14ac:dyDescent="0.25">
      <c r="A11" s="230"/>
    </row>
    <row r="12" spans="1:1" ht="18" x14ac:dyDescent="0.25">
      <c r="A12" s="231" t="s">
        <v>4</v>
      </c>
    </row>
    <row r="13" spans="1:1" ht="30" x14ac:dyDescent="0.25">
      <c r="A13" s="232" t="s">
        <v>100</v>
      </c>
    </row>
    <row r="14" spans="1:1" ht="43.5" x14ac:dyDescent="0.25">
      <c r="A14" s="233" t="s">
        <v>118</v>
      </c>
    </row>
    <row r="15" spans="1:1" ht="29.25" x14ac:dyDescent="0.25">
      <c r="A15" s="234" t="s">
        <v>101</v>
      </c>
    </row>
    <row r="16" spans="1:1" ht="30" x14ac:dyDescent="0.25">
      <c r="A16" s="220" t="s">
        <v>102</v>
      </c>
    </row>
    <row r="17" spans="1:1" ht="18" x14ac:dyDescent="0.25">
      <c r="A17" s="235"/>
    </row>
    <row r="18" spans="1:1" x14ac:dyDescent="0.25">
      <c r="A18" s="236" t="s">
        <v>147</v>
      </c>
    </row>
  </sheetData>
  <sheetProtection algorithmName="SHA-512" hashValue="XJY/bTIRXT0nRHqp6kCXjtVb72iaX8fcNW5XiRoA3UmZyqhKGzJjMnnqOV7FCnwVb8CIhxT1z3ZxfFn+7Nr0og==" saltValue="iRaY/41FSNI3D/y9Jexn9g==" spinCount="100000" sheet="1" objects="1" scenario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J26"/>
  <sheetViews>
    <sheetView workbookViewId="0">
      <selection activeCell="N24" sqref="N24"/>
    </sheetView>
  </sheetViews>
  <sheetFormatPr defaultColWidth="8.7109375" defaultRowHeight="15" x14ac:dyDescent="0.25"/>
  <cols>
    <col min="1" max="1" width="20.140625" bestFit="1" customWidth="1"/>
    <col min="2" max="2" width="7.42578125" bestFit="1" customWidth="1"/>
    <col min="3" max="3" width="11.7109375" customWidth="1"/>
    <col min="4" max="4" width="12.7109375" customWidth="1"/>
    <col min="5" max="6" width="10.140625" customWidth="1"/>
    <col min="8" max="9" width="11.7109375" customWidth="1"/>
  </cols>
  <sheetData>
    <row r="1" spans="1:10" ht="18.75" thickBot="1" x14ac:dyDescent="0.3">
      <c r="A1" s="317" t="s">
        <v>56</v>
      </c>
      <c r="B1" s="317"/>
      <c r="C1" s="317"/>
      <c r="D1" s="317"/>
      <c r="E1" s="317"/>
      <c r="F1" s="317"/>
      <c r="G1" s="317"/>
      <c r="H1" s="317"/>
      <c r="I1" s="317"/>
      <c r="J1" s="317"/>
    </row>
    <row r="2" spans="1:10" ht="49.15" customHeight="1" thickBot="1" x14ac:dyDescent="0.3">
      <c r="A2" s="90" t="s">
        <v>21</v>
      </c>
      <c r="B2" s="318" t="s">
        <v>57</v>
      </c>
      <c r="C2" s="318"/>
      <c r="D2" s="318"/>
      <c r="E2" s="318"/>
      <c r="F2" s="318"/>
      <c r="G2" s="59" t="s">
        <v>58</v>
      </c>
      <c r="H2" s="318" t="s">
        <v>59</v>
      </c>
      <c r="I2" s="318"/>
      <c r="J2" s="318"/>
    </row>
    <row r="3" spans="1:10" ht="39" thickBot="1" x14ac:dyDescent="0.3">
      <c r="A3" s="60" t="s">
        <v>60</v>
      </c>
      <c r="B3" s="61" t="s">
        <v>61</v>
      </c>
      <c r="C3" s="61" t="s">
        <v>62</v>
      </c>
      <c r="D3" s="61" t="s">
        <v>63</v>
      </c>
      <c r="E3" s="61" t="s">
        <v>64</v>
      </c>
      <c r="F3" s="62" t="s">
        <v>65</v>
      </c>
      <c r="G3" s="61" t="s">
        <v>66</v>
      </c>
      <c r="H3" s="61" t="s">
        <v>112</v>
      </c>
      <c r="I3" s="61" t="s">
        <v>113</v>
      </c>
      <c r="J3" s="61" t="s">
        <v>67</v>
      </c>
    </row>
    <row r="4" spans="1:10" x14ac:dyDescent="0.25">
      <c r="A4" s="63" t="s">
        <v>28</v>
      </c>
      <c r="B4" s="64">
        <f>'Form 2'!B7+'Form 2'!G7</f>
        <v>99</v>
      </c>
      <c r="C4" s="65" t="str">
        <f>IF((SUM('Form 2'!D7:F7)+SUM('Form 2'!I7:K7))-B4=0,"OK","ERROR")</f>
        <v>OK</v>
      </c>
      <c r="D4" s="65">
        <f>IF('Form 2'!B7=0,"",'Form 2'!C7/'Form 2'!B7)</f>
        <v>107661.72337837839</v>
      </c>
      <c r="E4" s="65">
        <f>IF('Form 2'!G7=0,"",'Form 2'!H7/'Form 2'!G7)</f>
        <v>107427.12480000001</v>
      </c>
      <c r="F4" s="66">
        <f>'Form 2'!C7+'Form 2'!H7</f>
        <v>10652645.65</v>
      </c>
      <c r="G4" s="171"/>
      <c r="H4" s="67">
        <f>'Form 4'!C6/'Form 4'!B6</f>
        <v>106382.80426966293</v>
      </c>
      <c r="I4" s="65">
        <f>'Form 4'!D6/'Form 4'!B6</f>
        <v>105096.52078651685</v>
      </c>
      <c r="J4" s="68" t="str">
        <f>IF('Form 4'!E6&lt;0,"CHECK",IF('Form 4'!E6&lt;0.16,"OK","CHECK"))</f>
        <v>OK</v>
      </c>
    </row>
    <row r="5" spans="1:10" x14ac:dyDescent="0.25">
      <c r="A5" s="69" t="s">
        <v>29</v>
      </c>
      <c r="B5" s="70">
        <f>'Form 2'!B8+'Form 2'!G8</f>
        <v>99</v>
      </c>
      <c r="C5" s="71" t="str">
        <f>IF((SUM('Form 2'!D8:F8)+SUM('Form 2'!I8:K8))-B5=0,"OK","ERROR")</f>
        <v>OK</v>
      </c>
      <c r="D5" s="71">
        <f>IF('Form 2'!B8=0,"",'Form 2'!C8/'Form 2'!B8)</f>
        <v>80114.355849056607</v>
      </c>
      <c r="E5" s="71">
        <f>IF('Form 2'!G8=0,"",'Form 2'!H8/'Form 2'!G8)</f>
        <v>75668.22282608696</v>
      </c>
      <c r="F5" s="72">
        <f>'Form 2'!C8+'Form 2'!H8</f>
        <v>7726799.1100000003</v>
      </c>
      <c r="G5" s="172"/>
      <c r="H5" s="73">
        <f>'Form 4'!C7/'Form 4'!B7</f>
        <v>79659.651340206183</v>
      </c>
      <c r="I5" s="71">
        <f>'Form 4'!D7/'Form 4'!B7</f>
        <v>78795.535876288661</v>
      </c>
      <c r="J5" s="74" t="str">
        <f>IF('Form 4'!E7&lt;0,"CHECK",IF('Form 4'!E7&lt;0.16,"OK","CHECK"))</f>
        <v>OK</v>
      </c>
    </row>
    <row r="6" spans="1:10" x14ac:dyDescent="0.25">
      <c r="A6" s="69" t="s">
        <v>30</v>
      </c>
      <c r="B6" s="70">
        <f>'Form 2'!B9+'Form 2'!G9</f>
        <v>85</v>
      </c>
      <c r="C6" s="71" t="str">
        <f>IF((SUM('Form 2'!D9:F9)+SUM('Form 2'!I9:K9))-B6=0,"OK","ERROR")</f>
        <v>OK</v>
      </c>
      <c r="D6" s="71">
        <f>IF('Form 2'!B9=0,"",'Form 2'!C9/'Form 2'!B9)</f>
        <v>72273.445555555547</v>
      </c>
      <c r="E6" s="71">
        <f>IF('Form 2'!G9=0,"",'Form 2'!H9/'Form 2'!G9)</f>
        <v>69992.06</v>
      </c>
      <c r="F6" s="72">
        <f>'Form 2'!C9+'Form 2'!H9</f>
        <v>6051987.4499999993</v>
      </c>
      <c r="G6" s="172"/>
      <c r="H6" s="73">
        <f>'Form 4'!C8/'Form 4'!B8</f>
        <v>72285.720704225358</v>
      </c>
      <c r="I6" s="71">
        <f>'Form 4'!D8/'Form 4'!B8</f>
        <v>71080.041126760567</v>
      </c>
      <c r="J6" s="74" t="str">
        <f>IF('Form 4'!E8&lt;0,"CHECK",IF('Form 4'!E8&lt;0.16,"OK","CHECK"))</f>
        <v>OK</v>
      </c>
    </row>
    <row r="7" spans="1:10" x14ac:dyDescent="0.25">
      <c r="A7" s="69" t="s">
        <v>31</v>
      </c>
      <c r="B7" s="70">
        <f>'Form 2'!B10+'Form 2'!G10</f>
        <v>47</v>
      </c>
      <c r="C7" s="71" t="str">
        <f>IF((SUM('Form 2'!D10:F10)+SUM('Form 2'!I10:K10))-B7=0,"OK","ERROR")</f>
        <v>OK</v>
      </c>
      <c r="D7" s="71">
        <f>IF('Form 2'!B10=0,"",'Form 2'!C10/'Form 2'!B10)</f>
        <v>51759.76904761904</v>
      </c>
      <c r="E7" s="71">
        <f>IF('Form 2'!G10=0,"",'Form 2'!H10/'Form 2'!G10)</f>
        <v>60748.484615384616</v>
      </c>
      <c r="F7" s="72">
        <f>'Form 2'!C10+'Form 2'!H10</f>
        <v>2666415.75</v>
      </c>
      <c r="G7" s="172"/>
      <c r="H7" s="73">
        <f>'Form 4'!C9/'Form 4'!B9</f>
        <v>57706.727692307686</v>
      </c>
      <c r="I7" s="71">
        <f>'Form 4'!D9/'Form 4'!B9</f>
        <v>56226.66564102564</v>
      </c>
      <c r="J7" s="74" t="str">
        <f>IF('Form 4'!E9&lt;0,"CHECK",IF('Form 4'!E9&lt;0.16,"OK","CHECK"))</f>
        <v>OK</v>
      </c>
    </row>
    <row r="8" spans="1:10" x14ac:dyDescent="0.25">
      <c r="A8" s="69" t="s">
        <v>32</v>
      </c>
      <c r="B8" s="70">
        <f>'Form 2'!B11+'Form 2'!G11</f>
        <v>0</v>
      </c>
      <c r="C8" s="71" t="str">
        <f>IF((SUM('Form 2'!D11:F11)+SUM('Form 2'!I11:K11))-B8=0,"OK","ERROR")</f>
        <v>OK</v>
      </c>
      <c r="D8" s="71" t="str">
        <f>IF('Form 2'!B11=0,"",'Form 2'!C11/'Form 2'!B11)</f>
        <v/>
      </c>
      <c r="E8" s="71" t="str">
        <f>IF('Form 2'!G11=0,"",'Form 2'!H11/'Form 2'!G11)</f>
        <v/>
      </c>
      <c r="F8" s="72">
        <f>'Form 2'!C11+'Form 2'!H11</f>
        <v>0</v>
      </c>
      <c r="G8" s="172"/>
      <c r="H8" s="73" t="e">
        <f>'Form 4'!C10/'Form 4'!B10</f>
        <v>#DIV/0!</v>
      </c>
      <c r="I8" s="71" t="e">
        <f>'Form 4'!D10/'Form 4'!B10</f>
        <v>#DIV/0!</v>
      </c>
      <c r="J8" s="74" t="str">
        <f>IF('Form 4'!E10&lt;0,"CHECK",IF('Form 4'!E10&lt;0.16,"OK","CHECK"))</f>
        <v>OK</v>
      </c>
    </row>
    <row r="9" spans="1:10" x14ac:dyDescent="0.25">
      <c r="A9" s="69" t="s">
        <v>33</v>
      </c>
      <c r="B9" s="70">
        <f>'Form 2'!B12+'Form 2'!G12</f>
        <v>0</v>
      </c>
      <c r="C9" s="71" t="str">
        <f>IF((SUM('Form 2'!D12:F12)+SUM('Form 2'!I12:K12))-B9=0,"OK","ERROR")</f>
        <v>OK</v>
      </c>
      <c r="D9" s="71" t="str">
        <f>IF('Form 2'!B12=0,"",'Form 2'!C12/'Form 2'!B12)</f>
        <v/>
      </c>
      <c r="E9" s="71" t="str">
        <f>IF('Form 2'!G12=0,"",'Form 2'!H12/'Form 2'!G12)</f>
        <v/>
      </c>
      <c r="F9" s="72">
        <f>'Form 2'!C12+'Form 2'!H12</f>
        <v>0</v>
      </c>
      <c r="G9" s="172"/>
      <c r="H9" s="73" t="e">
        <f>'Form 4'!C11/'Form 4'!B11</f>
        <v>#DIV/0!</v>
      </c>
      <c r="I9" s="71" t="e">
        <f>'Form 4'!D11/'Form 4'!B11</f>
        <v>#DIV/0!</v>
      </c>
      <c r="J9" s="74" t="str">
        <f>IF('Form 4'!E11&lt;0,"CHECK",IF('Form 4'!E11&lt;0.16,"OK","CHECK"))</f>
        <v>OK</v>
      </c>
    </row>
    <row r="10" spans="1:10" ht="15.75" thickBot="1" x14ac:dyDescent="0.3">
      <c r="A10" s="75" t="s">
        <v>34</v>
      </c>
      <c r="B10" s="76">
        <f>'Form 2'!B13+'Form 2'!G13</f>
        <v>330</v>
      </c>
      <c r="C10" s="77" t="str">
        <f>IF((SUM('Form 2'!D13:F13)+SUM('Form 2'!I13:K13))-B10=0,"OK","ERROR")</f>
        <v>OK</v>
      </c>
      <c r="D10" s="77">
        <f>IF('Form 2'!B13=0,"",'Form 2'!C13/'Form 2'!B13)</f>
        <v>85763.153316062191</v>
      </c>
      <c r="E10" s="77">
        <f>IF('Form 2'!G13=0,"",'Form 2'!H13/'Form 2'!G13)</f>
        <v>76974.885912408747</v>
      </c>
      <c r="F10" s="78">
        <f>'Form 2'!C13+'Form 2'!H13</f>
        <v>27097847.960000001</v>
      </c>
      <c r="G10" s="170" t="str">
        <f>IF('Form 3'!C8&gt;B10,"CHECK",IF(AND('Form 3'!B8&gt;0,'Form 3'!C8=0),"CHECK","OK"))</f>
        <v>OK</v>
      </c>
      <c r="H10" s="79">
        <f>'Form 4'!C12/'Form 4'!B12</f>
        <v>83033.460506756746</v>
      </c>
      <c r="I10" s="77">
        <f>'Form 4'!D12/'Form 4'!B12</f>
        <v>81879.325033783782</v>
      </c>
      <c r="J10" s="80" t="str">
        <f>IF('Form 4'!E12&lt;0,"CHECK",IF('Form 4'!E12&lt;0.16,"OK","CHECK"))</f>
        <v>OK</v>
      </c>
    </row>
    <row r="11" spans="1:10" ht="15.75" thickBot="1" x14ac:dyDescent="0.3">
      <c r="A11" s="81" t="s">
        <v>68</v>
      </c>
      <c r="B11" s="82"/>
      <c r="C11" s="83"/>
      <c r="D11" s="83"/>
      <c r="E11" s="83"/>
      <c r="F11" s="84"/>
      <c r="G11" s="85"/>
      <c r="H11" s="82"/>
      <c r="I11" s="27"/>
      <c r="J11" s="27"/>
    </row>
    <row r="12" spans="1:10" x14ac:dyDescent="0.25">
      <c r="A12" s="63" t="s">
        <v>28</v>
      </c>
      <c r="B12" s="64">
        <f>'Form 2'!B15+'Form 2'!G15</f>
        <v>58</v>
      </c>
      <c r="C12" s="65" t="str">
        <f>IF((SUM('Form 2'!D15:F15)+SUM('Form 2'!I15:K15))-B12=0,"OK","ERROR")</f>
        <v>OK</v>
      </c>
      <c r="D12" s="65">
        <f>IF('Form 2'!B15=0,"",'Form 2'!C15/'Form 2'!B15)</f>
        <v>120447.3482051282</v>
      </c>
      <c r="E12" s="65">
        <f>IF('Form 2'!G15=0,"",'Form 2'!H15/'Form 2'!G15)</f>
        <v>130553.0357894737</v>
      </c>
      <c r="F12" s="66">
        <f>'Form 2'!C15+'Form 2'!H15</f>
        <v>7177954.2599999998</v>
      </c>
      <c r="G12" s="171"/>
      <c r="H12" s="67">
        <f>'Form 4'!C16/'Form 4'!B16</f>
        <v>124006.82092592593</v>
      </c>
      <c r="I12" s="65">
        <f>'Form 4'!D16/'Form 4'!B16</f>
        <v>123668.47759259259</v>
      </c>
      <c r="J12" s="68" t="str">
        <f>IF('Form 4'!E16&lt;0,"CHECK",IF('Form 4'!E16&lt;0.16,"OK","CHECK"))</f>
        <v>OK</v>
      </c>
    </row>
    <row r="13" spans="1:10" x14ac:dyDescent="0.25">
      <c r="A13" s="69" t="s">
        <v>29</v>
      </c>
      <c r="B13" s="70">
        <f>'Form 2'!B16+'Form 2'!G16</f>
        <v>67</v>
      </c>
      <c r="C13" s="71" t="str">
        <f>IF((SUM('Form 2'!D16:F16)+SUM('Form 2'!I16:K16))-B13=0,"OK","ERROR")</f>
        <v>OK</v>
      </c>
      <c r="D13" s="71">
        <f>IF('Form 2'!B16=0,"",'Form 2'!C16/'Form 2'!B16)</f>
        <v>107262.79766666667</v>
      </c>
      <c r="E13" s="71">
        <f>IF('Form 2'!G16=0,"",'Form 2'!H16/'Form 2'!G16)</f>
        <v>100942.97216216217</v>
      </c>
      <c r="F13" s="72">
        <f>'Form 2'!C16+'Form 2'!H16</f>
        <v>6952773.9000000004</v>
      </c>
      <c r="G13" s="172"/>
      <c r="H13" s="73">
        <f>'Form 4'!C17/'Form 4'!B17</f>
        <v>105180.20806451613</v>
      </c>
      <c r="I13" s="71">
        <f>'Form 4'!D17/'Form 4'!B17</f>
        <v>103669.80564516129</v>
      </c>
      <c r="J13" s="74" t="str">
        <f>IF('Form 4'!E17&lt;0,"CHECK",IF('Form 4'!E17&lt;0.16,"OK","CHECK"))</f>
        <v>OK</v>
      </c>
    </row>
    <row r="14" spans="1:10" x14ac:dyDescent="0.25">
      <c r="A14" s="69" t="s">
        <v>30</v>
      </c>
      <c r="B14" s="70">
        <f>'Form 2'!B17+'Form 2'!G17</f>
        <v>48</v>
      </c>
      <c r="C14" s="71" t="str">
        <f>IF((SUM('Form 2'!D17:F17)+SUM('Form 2'!I17:K17))-B14=0,"OK","ERROR")</f>
        <v>OK</v>
      </c>
      <c r="D14" s="71">
        <f>IF('Form 2'!B17=0,"",'Form 2'!C17/'Form 2'!B17)</f>
        <v>86943.558749999997</v>
      </c>
      <c r="E14" s="71">
        <f>IF('Form 2'!G17=0,"",'Form 2'!H17/'Form 2'!G17)</f>
        <v>87842.273125000007</v>
      </c>
      <c r="F14" s="72">
        <f>'Form 2'!C17+'Form 2'!H17</f>
        <v>4202049.68</v>
      </c>
      <c r="G14" s="172"/>
      <c r="H14" s="73">
        <f>'Form 4'!C18/'Form 4'!B18</f>
        <v>88582.335777777771</v>
      </c>
      <c r="I14" s="71">
        <f>'Form 4'!D18/'Form 4'!B18</f>
        <v>87554.289777777783</v>
      </c>
      <c r="J14" s="74" t="str">
        <f>IF('Form 4'!E18&lt;0,"CHECK",IF('Form 4'!E18&lt;0.16,"OK","CHECK"))</f>
        <v>OK</v>
      </c>
    </row>
    <row r="15" spans="1:10" x14ac:dyDescent="0.25">
      <c r="A15" s="69" t="s">
        <v>31</v>
      </c>
      <c r="B15" s="70">
        <f>'Form 2'!B18+'Form 2'!G18</f>
        <v>31</v>
      </c>
      <c r="C15" s="71" t="str">
        <f>IF((SUM('Form 2'!D18:F18)+SUM('Form 2'!I18:K18))-B15=0,"OK","ERROR")</f>
        <v>OK</v>
      </c>
      <c r="D15" s="71">
        <f>IF('Form 2'!B18=0,"",'Form 2'!C18/'Form 2'!B18)</f>
        <v>81285.157999999996</v>
      </c>
      <c r="E15" s="71">
        <f>IF('Form 2'!G18=0,"",'Form 2'!H18/'Form 2'!G18)</f>
        <v>80133.871904761909</v>
      </c>
      <c r="F15" s="72">
        <f>'Form 2'!C18+'Form 2'!H18</f>
        <v>2495662.89</v>
      </c>
      <c r="G15" s="172"/>
      <c r="H15" s="73">
        <f>'Form 4'!C19/'Form 4'!B19</f>
        <v>80599.736666666679</v>
      </c>
      <c r="I15" s="71">
        <f>'Form 4'!D19/'Form 4'!B19</f>
        <v>77705.807037037041</v>
      </c>
      <c r="J15" s="74" t="str">
        <f>IF('Form 4'!E19&lt;0,"CHECK",IF('Form 4'!E19&lt;0.16,"OK","CHECK"))</f>
        <v>OK</v>
      </c>
    </row>
    <row r="16" spans="1:10" x14ac:dyDescent="0.25">
      <c r="A16" s="69" t="s">
        <v>32</v>
      </c>
      <c r="B16" s="70">
        <f>'Form 2'!B19+'Form 2'!G19</f>
        <v>0</v>
      </c>
      <c r="C16" s="71" t="str">
        <f>IF((SUM('Form 2'!D19:F19)+SUM('Form 2'!I19:K19))-B16=0,"OK","ERROR")</f>
        <v>OK</v>
      </c>
      <c r="D16" s="71" t="str">
        <f>IF('Form 2'!B19=0,"",'Form 2'!C19/'Form 2'!B19)</f>
        <v/>
      </c>
      <c r="E16" s="71" t="str">
        <f>IF('Form 2'!G19=0,"",'Form 2'!H19/'Form 2'!G19)</f>
        <v/>
      </c>
      <c r="F16" s="72">
        <f>'Form 2'!C19+'Form 2'!H19</f>
        <v>0</v>
      </c>
      <c r="G16" s="172"/>
      <c r="H16" s="73" t="e">
        <f>'Form 4'!C20/'Form 4'!B20</f>
        <v>#DIV/0!</v>
      </c>
      <c r="I16" s="71" t="e">
        <f>'Form 4'!D20/'Form 4'!B20</f>
        <v>#DIV/0!</v>
      </c>
      <c r="J16" s="74" t="str">
        <f>IF('Form 4'!E20&lt;0,"CHECK",IF('Form 4'!E20&lt;0.16,"OK","CHECK"))</f>
        <v>OK</v>
      </c>
    </row>
    <row r="17" spans="1:10" x14ac:dyDescent="0.25">
      <c r="A17" s="69" t="s">
        <v>33</v>
      </c>
      <c r="B17" s="70">
        <f>'Form 2'!B20+'Form 2'!G20</f>
        <v>0</v>
      </c>
      <c r="C17" s="71" t="str">
        <f>IF((SUM('Form 2'!D20:F20)+SUM('Form 2'!I20:K20))-B17=0,"OK","ERROR")</f>
        <v>OK</v>
      </c>
      <c r="D17" s="71" t="str">
        <f>IF('Form 2'!B20=0,"",'Form 2'!C20/'Form 2'!B20)</f>
        <v/>
      </c>
      <c r="E17" s="71" t="str">
        <f>IF('Form 2'!G20=0,"",'Form 2'!H20/'Form 2'!G20)</f>
        <v/>
      </c>
      <c r="F17" s="72">
        <f>'Form 2'!C20+'Form 2'!H20</f>
        <v>0</v>
      </c>
      <c r="G17" s="172"/>
      <c r="H17" s="73" t="e">
        <f>'Form 4'!C21/'Form 4'!B21</f>
        <v>#DIV/0!</v>
      </c>
      <c r="I17" s="71" t="e">
        <f>'Form 4'!D21/'Form 4'!B21</f>
        <v>#DIV/0!</v>
      </c>
      <c r="J17" s="74" t="str">
        <f>IF('Form 4'!E21&lt;0,"CHECK",IF('Form 4'!E21&lt;0.16,"OK","CHECK"))</f>
        <v>OK</v>
      </c>
    </row>
    <row r="18" spans="1:10" ht="15.75" thickBot="1" x14ac:dyDescent="0.3">
      <c r="A18" s="75" t="s">
        <v>34</v>
      </c>
      <c r="B18" s="76">
        <f>'Form 2'!B21+'Form 2'!G21</f>
        <v>204</v>
      </c>
      <c r="C18" s="77" t="str">
        <f>IF((SUM('Form 2'!D21:F21)+SUM('Form 2'!I21:K21))-B18=0,"OK","ERROR")</f>
        <v>OK</v>
      </c>
      <c r="D18" s="77">
        <f>IF('Form 2'!B21=0,"",'Form 2'!C21/'Form 2'!B21)</f>
        <v>106518.72663157895</v>
      </c>
      <c r="E18" s="77">
        <f>IF('Form 2'!G21=0,"",'Form 2'!H21/'Form 2'!G21)</f>
        <v>98249.189908256885</v>
      </c>
      <c r="F18" s="78">
        <f>'Form 2'!C21+'Form 2'!H21</f>
        <v>20828440.73</v>
      </c>
      <c r="G18" s="170" t="str">
        <f>IF('Form 3'!C12&gt;B18,"CHECK",IF(AND('Form 3'!B12&gt;0,'Form 3'!C12=0),"CHECK","OK"))</f>
        <v>OK</v>
      </c>
      <c r="H18" s="79">
        <f>'Form 4'!C22/'Form 4'!B22</f>
        <v>103084.78313829788</v>
      </c>
      <c r="I18" s="77">
        <f>'Form 4'!D22/'Form 4'!B22</f>
        <v>101827.79558510639</v>
      </c>
      <c r="J18" s="80" t="str">
        <f>IF('Form 4'!E22&lt;0,"CHECK",IF('Form 4'!E22&lt;0.16,"OK","CHECK"))</f>
        <v>OK</v>
      </c>
    </row>
    <row r="19" spans="1:10" ht="15.75" thickBot="1" x14ac:dyDescent="0.3">
      <c r="A19" s="35" t="s">
        <v>69</v>
      </c>
      <c r="B19" s="82"/>
      <c r="C19" s="83"/>
      <c r="D19" s="83"/>
      <c r="E19" s="83"/>
      <c r="F19" s="84"/>
      <c r="G19" s="85"/>
      <c r="H19" s="82"/>
      <c r="I19" s="27"/>
      <c r="J19" s="27"/>
    </row>
    <row r="20" spans="1:10" x14ac:dyDescent="0.25">
      <c r="A20" s="86" t="s">
        <v>28</v>
      </c>
      <c r="B20" s="64">
        <f>'Form 2'!B23+'Form 2'!G23</f>
        <v>157</v>
      </c>
      <c r="C20" s="65" t="str">
        <f>IF((SUM('Form 2'!D23:F23)+SUM('Form 2'!I23:K23))-B20=0,"OK","ERROR")</f>
        <v>OK</v>
      </c>
      <c r="D20" s="65">
        <f>IF('Form 2'!B23=0,"",'Form 2'!C23/'Form 2'!B23)</f>
        <v>104516.22047458251</v>
      </c>
      <c r="E20" s="65">
        <f>IF('Form 2'!G23=0,"",'Form 2'!H23/'Form 2'!G23)</f>
        <v>107163.28190072395</v>
      </c>
      <c r="F20" s="66">
        <f>'Form 2'!C23+'Form 2'!H23</f>
        <v>16525517.317259677</v>
      </c>
      <c r="G20" s="171"/>
      <c r="H20" s="67">
        <f>'Form 4'!C26/'Form 4'!B26</f>
        <v>104523.89087721937</v>
      </c>
      <c r="I20" s="65">
        <f>'Form 4'!D26/'Form 4'!B26</f>
        <v>103618.80099165061</v>
      </c>
      <c r="J20" s="68" t="str">
        <f>IF('Form 4'!E26&lt;0,"CHECK",IF('Form 4'!E26&lt;0.16,"OK","CHECK"))</f>
        <v>OK</v>
      </c>
    </row>
    <row r="21" spans="1:10" x14ac:dyDescent="0.25">
      <c r="A21" s="87" t="s">
        <v>29</v>
      </c>
      <c r="B21" s="70">
        <f>'Form 2'!B24+'Form 2'!G24</f>
        <v>166</v>
      </c>
      <c r="C21" s="71" t="str">
        <f>IF((SUM('Form 2'!D24:F24)+SUM('Form 2'!I24:K24))-B21=0,"OK","ERROR")</f>
        <v>OK</v>
      </c>
      <c r="D21" s="71">
        <f>IF('Form 2'!B24=0,"",'Form 2'!C24/'Form 2'!B24)</f>
        <v>82878.011861922932</v>
      </c>
      <c r="E21" s="71">
        <f>IF('Form 2'!G24=0,"",'Form 2'!H24/'Form 2'!G24)</f>
        <v>78753.702606708976</v>
      </c>
      <c r="F21" s="72">
        <f>'Form 2'!C24+'Form 2'!H24</f>
        <v>13415432.300896449</v>
      </c>
      <c r="G21" s="172"/>
      <c r="H21" s="73">
        <f>'Form 4'!C27/'Form 4'!B27</f>
        <v>82154.033207472603</v>
      </c>
      <c r="I21" s="71">
        <f>'Form 4'!D27/'Form 4'!B27</f>
        <v>81144.990468765842</v>
      </c>
      <c r="J21" s="74" t="str">
        <f>IF('Form 4'!E27&lt;0,"CHECK",IF('Form 4'!E27&lt;0.16,"OK","CHECK"))</f>
        <v>OK</v>
      </c>
    </row>
    <row r="22" spans="1:10" x14ac:dyDescent="0.25">
      <c r="A22" s="87" t="s">
        <v>30</v>
      </c>
      <c r="B22" s="70">
        <f>'Form 2'!B25+'Form 2'!G25</f>
        <v>133</v>
      </c>
      <c r="C22" s="71" t="str">
        <f>IF((SUM('Form 2'!D25:F25)+SUM('Form 2'!I25:K25))-B22=0,"OK","ERROR")</f>
        <v>OK</v>
      </c>
      <c r="D22" s="71">
        <f>IF('Form 2'!B25=0,"",'Form 2'!C25/'Form 2'!B25)</f>
        <v>71975.004485800557</v>
      </c>
      <c r="E22" s="71">
        <f>IF('Form 2'!G25=0,"",'Form 2'!H25/'Form 2'!G25)</f>
        <v>70827.122550434069</v>
      </c>
      <c r="F22" s="72">
        <f>'Form 2'!C25+'Form 2'!H25</f>
        <v>9490028.0972650871</v>
      </c>
      <c r="G22" s="172"/>
      <c r="H22" s="73">
        <f>'Form 4'!C28/'Form 4'!B28</f>
        <v>72359.713056363849</v>
      </c>
      <c r="I22" s="71">
        <f>'Form 4'!D28/'Form 4'!B28</f>
        <v>71295.454137869281</v>
      </c>
      <c r="J22" s="74" t="str">
        <f>IF('Form 4'!E28&lt;0,"CHECK",IF('Form 4'!E28&lt;0.16,"OK","CHECK"))</f>
        <v>OK</v>
      </c>
    </row>
    <row r="23" spans="1:10" x14ac:dyDescent="0.25">
      <c r="A23" s="87" t="s">
        <v>31</v>
      </c>
      <c r="B23" s="70">
        <f>'Form 2'!B26+'Form 2'!G26</f>
        <v>78</v>
      </c>
      <c r="C23" s="71" t="str">
        <f>IF((SUM('Form 2'!D26:F26)+SUM('Form 2'!I26:K26))-B23=0,"OK","ERROR")</f>
        <v>OK</v>
      </c>
      <c r="D23" s="71">
        <f>IF('Form 2'!B26=0,"",'Form 2'!C26/'Form 2'!B26)</f>
        <v>56516.630117254375</v>
      </c>
      <c r="E23" s="71">
        <f>IF('Form 2'!G26=0,"",'Form 2'!H26/'Form 2'!G26)</f>
        <v>62900.132282333361</v>
      </c>
      <c r="F23" s="72">
        <f>'Form 2'!C26+'Form 2'!H26</f>
        <v>4708321.7509045536</v>
      </c>
      <c r="G23" s="172"/>
      <c r="H23" s="73">
        <f>'Form 4'!C29/'Form 4'!B29</f>
        <v>61077.027809857405</v>
      </c>
      <c r="I23" s="71">
        <f>'Form 4'!D29/'Form 4'!B29</f>
        <v>59233.81634980446</v>
      </c>
      <c r="J23" s="74" t="str">
        <f>IF('Form 4'!E29&lt;0,"CHECK",IF('Form 4'!E29&lt;0.16,"OK","CHECK"))</f>
        <v>OK</v>
      </c>
    </row>
    <row r="24" spans="1:10" x14ac:dyDescent="0.25">
      <c r="A24" s="87" t="s">
        <v>32</v>
      </c>
      <c r="B24" s="70">
        <f>'Form 2'!B27+'Form 2'!G27</f>
        <v>0</v>
      </c>
      <c r="C24" s="71" t="str">
        <f>IF((SUM('Form 2'!D27:F27)+SUM('Form 2'!I27:K27))-B24=0,"OK","ERROR")</f>
        <v>OK</v>
      </c>
      <c r="D24" s="71" t="str">
        <f>IF('Form 2'!B27=0,"",'Form 2'!C27/'Form 2'!B27)</f>
        <v/>
      </c>
      <c r="E24" s="71" t="str">
        <f>IF('Form 2'!G27=0,"",'Form 2'!H27/'Form 2'!G27)</f>
        <v/>
      </c>
      <c r="F24" s="72">
        <f>'Form 2'!C27+'Form 2'!H27</f>
        <v>0</v>
      </c>
      <c r="G24" s="172"/>
      <c r="H24" s="73" t="e">
        <f>'Form 4'!C30/'Form 4'!B30</f>
        <v>#DIV/0!</v>
      </c>
      <c r="I24" s="71" t="e">
        <f>'Form 4'!D30/'Form 4'!B30</f>
        <v>#DIV/0!</v>
      </c>
      <c r="J24" s="74" t="str">
        <f>IF('Form 4'!E30&lt;0,"CHECK",IF('Form 4'!E30&lt;0.16,"OK","CHECK"))</f>
        <v>OK</v>
      </c>
    </row>
    <row r="25" spans="1:10" x14ac:dyDescent="0.25">
      <c r="A25" s="87" t="s">
        <v>33</v>
      </c>
      <c r="B25" s="70">
        <f>'Form 2'!B28+'Form 2'!G28</f>
        <v>0</v>
      </c>
      <c r="C25" s="71" t="str">
        <f>IF((SUM('Form 2'!D28:F28)+SUM('Form 2'!I28:K28))-B25=0,"OK","ERROR")</f>
        <v>OK</v>
      </c>
      <c r="D25" s="71" t="str">
        <f>IF('Form 2'!B28=0,"",'Form 2'!C28/'Form 2'!B28)</f>
        <v/>
      </c>
      <c r="E25" s="71" t="str">
        <f>IF('Form 2'!G28=0,"",'Form 2'!H28/'Form 2'!G28)</f>
        <v/>
      </c>
      <c r="F25" s="72">
        <f>'Form 2'!C28+'Form 2'!H28</f>
        <v>0</v>
      </c>
      <c r="G25" s="172"/>
      <c r="H25" s="73" t="e">
        <f>'Form 4'!C31/'Form 4'!B31</f>
        <v>#DIV/0!</v>
      </c>
      <c r="I25" s="71" t="e">
        <f>'Form 4'!D31/'Form 4'!B31</f>
        <v>#DIV/0!</v>
      </c>
      <c r="J25" s="74" t="str">
        <f>IF('Form 4'!E31&lt;0,"CHECK",IF('Form 4'!E31&lt;0.16,"OK","CHECK"))</f>
        <v>OK</v>
      </c>
    </row>
    <row r="26" spans="1:10" ht="15.75" thickBot="1" x14ac:dyDescent="0.3">
      <c r="A26" s="88" t="s">
        <v>34</v>
      </c>
      <c r="B26" s="76">
        <f>'Form 2'!B29+'Form 2'!G29</f>
        <v>534</v>
      </c>
      <c r="C26" s="77" t="str">
        <f>IF((SUM('Form 2'!D29:F29)+SUM('Form 2'!I29:K29))-B26=0,"OK","ERROR")</f>
        <v>OK</v>
      </c>
      <c r="D26" s="77">
        <f>IF('Form 2'!B29=0,"",'Form 2'!C29/'Form 2'!B29)</f>
        <v>86221.176060542173</v>
      </c>
      <c r="E26" s="77">
        <f>IF('Form 2'!G29=0,"",'Form 2'!H29/'Form 2'!G29)</f>
        <v>78486.181954835847</v>
      </c>
      <c r="F26" s="78">
        <f>'Form 2'!C29+'Form 2'!H29</f>
        <v>44139299.466325767</v>
      </c>
      <c r="G26" s="170" t="str">
        <f>IF('Form 3'!C16&gt;B26,"CHECK",IF(AND('Form 3'!B16&gt;0,'Form 3'!C16=0),"CHECK","OK"))</f>
        <v>OK</v>
      </c>
      <c r="H26" s="79">
        <f>'Form 4'!C32/'Form 4'!B32</f>
        <v>83541.773193015106</v>
      </c>
      <c r="I26" s="77">
        <f>'Form 4'!D32/'Form 4'!B32</f>
        <v>82436.459887230842</v>
      </c>
      <c r="J26" s="80" t="str">
        <f>IF('Form 4'!E32&lt;0,"CHECK",IF('Form 4'!E32&lt;0.16,"OK","CHECK"))</f>
        <v>OK</v>
      </c>
    </row>
  </sheetData>
  <sheetProtection algorithmName="SHA-512" hashValue="Px+sDVXcQTF1ak4KvqRh9vn0idzd3GrH8bZawyKlgmth2nCWIZtOyxvUVHmoUs1Hhd65gfQS5L9BEPH8rl2NiQ==" saltValue="h4X7Puslr9W3x5rYttveDg==" spinCount="100000" sheet="1" objects="1" scenarios="1"/>
  <mergeCells count="3">
    <mergeCell ref="A1:J1"/>
    <mergeCell ref="B2:F2"/>
    <mergeCell ref="H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C9:L15"/>
  <sheetViews>
    <sheetView workbookViewId="0">
      <selection activeCell="H19" sqref="H19"/>
    </sheetView>
  </sheetViews>
  <sheetFormatPr defaultColWidth="8.7109375" defaultRowHeight="15" x14ac:dyDescent="0.25"/>
  <sheetData>
    <row r="9" spans="3:12" ht="13.9" customHeight="1" x14ac:dyDescent="0.25">
      <c r="C9" s="319" t="s">
        <v>70</v>
      </c>
      <c r="D9" s="319"/>
      <c r="E9" s="319"/>
      <c r="F9" s="319"/>
      <c r="G9" s="319"/>
      <c r="H9" s="319"/>
      <c r="I9" s="319"/>
      <c r="J9" s="319"/>
      <c r="K9" s="319"/>
      <c r="L9" s="319"/>
    </row>
    <row r="10" spans="3:12" x14ac:dyDescent="0.25">
      <c r="C10" s="320"/>
      <c r="D10" s="320"/>
      <c r="E10" s="320"/>
      <c r="F10" s="320"/>
      <c r="G10" s="320"/>
      <c r="H10" s="320"/>
      <c r="I10" s="320"/>
      <c r="J10" s="320"/>
      <c r="K10" s="320"/>
      <c r="L10" s="320"/>
    </row>
    <row r="11" spans="3:12" x14ac:dyDescent="0.25">
      <c r="C11" s="320"/>
      <c r="D11" s="320"/>
      <c r="E11" s="320"/>
      <c r="F11" s="320"/>
      <c r="G11" s="320"/>
      <c r="H11" s="320"/>
      <c r="I11" s="320"/>
      <c r="J11" s="320"/>
      <c r="K11" s="320"/>
      <c r="L11" s="320"/>
    </row>
    <row r="12" spans="3:12" x14ac:dyDescent="0.25">
      <c r="C12" s="320"/>
      <c r="D12" s="320"/>
      <c r="E12" s="320"/>
      <c r="F12" s="320"/>
      <c r="G12" s="320"/>
      <c r="H12" s="320"/>
      <c r="I12" s="320"/>
      <c r="J12" s="320"/>
      <c r="K12" s="320"/>
      <c r="L12" s="320"/>
    </row>
    <row r="13" spans="3:12" x14ac:dyDescent="0.25">
      <c r="C13" s="320"/>
      <c r="D13" s="320"/>
      <c r="E13" s="320"/>
      <c r="F13" s="320"/>
      <c r="G13" s="320"/>
      <c r="H13" s="320"/>
      <c r="I13" s="320"/>
      <c r="J13" s="320"/>
      <c r="K13" s="320"/>
      <c r="L13" s="320"/>
    </row>
    <row r="14" spans="3:12" x14ac:dyDescent="0.25">
      <c r="C14" s="320"/>
      <c r="D14" s="320"/>
      <c r="E14" s="320"/>
      <c r="F14" s="320"/>
      <c r="G14" s="320"/>
      <c r="H14" s="320"/>
      <c r="I14" s="320"/>
      <c r="J14" s="320"/>
      <c r="K14" s="320"/>
      <c r="L14" s="320"/>
    </row>
    <row r="15" spans="3:12" x14ac:dyDescent="0.25">
      <c r="C15" s="320"/>
      <c r="D15" s="320"/>
      <c r="E15" s="320"/>
      <c r="F15" s="320"/>
      <c r="G15" s="320"/>
      <c r="H15" s="320"/>
      <c r="I15" s="320"/>
      <c r="J15" s="320"/>
      <c r="K15" s="320"/>
      <c r="L15" s="320"/>
    </row>
  </sheetData>
  <sheetProtection sheet="1" objects="1" scenarios="1" formatCells="0" formatColumns="0" formatRows="0" insertColumns="0" insertRows="0" insertHyperlinks="0" deleteColumns="0" deleteRows="0" sort="0" autoFilter="0" pivotTables="0"/>
  <mergeCells count="1">
    <mergeCell ref="C9:L15"/>
  </mergeCells>
  <pageMargins left="0.7" right="0.7" top="0.75" bottom="0.75" header="0.51180555555600005" footer="0.511805555556000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650"/>
  <sheetViews>
    <sheetView workbookViewId="0">
      <selection activeCell="K23" sqref="K23"/>
    </sheetView>
  </sheetViews>
  <sheetFormatPr defaultColWidth="8.7109375" defaultRowHeight="15" x14ac:dyDescent="0.25"/>
  <cols>
    <col min="1" max="1" width="12.42578125" style="1" customWidth="1"/>
    <col min="2" max="2" width="24" style="1" customWidth="1"/>
    <col min="3" max="3" width="37.140625" style="1" customWidth="1"/>
    <col min="4" max="4" width="5" style="1" customWidth="1"/>
    <col min="5" max="5" width="10.42578125" style="1" customWidth="1"/>
    <col min="6" max="6" width="9.42578125" style="1" customWidth="1"/>
    <col min="7" max="7" width="10.42578125" style="1" customWidth="1"/>
    <col min="8" max="8" width="10.7109375" style="1" customWidth="1"/>
    <col min="9" max="9" width="10.42578125" style="1" customWidth="1"/>
    <col min="10" max="10" width="12.5703125" style="1" customWidth="1"/>
    <col min="11" max="11" width="18.28515625" style="1" customWidth="1"/>
  </cols>
  <sheetData>
    <row r="1" spans="1:11" ht="71.25" customHeight="1" x14ac:dyDescent="0.25">
      <c r="A1" s="6"/>
      <c r="B1" s="275" t="s">
        <v>148</v>
      </c>
      <c r="C1" s="275"/>
      <c r="D1" s="275"/>
      <c r="E1" s="275"/>
      <c r="F1" s="275"/>
      <c r="G1" s="275"/>
      <c r="H1" s="275"/>
      <c r="I1" s="275"/>
      <c r="J1" s="275"/>
      <c r="K1" s="275"/>
    </row>
    <row r="2" spans="1:11" ht="36" customHeight="1" thickBot="1" x14ac:dyDescent="0.3">
      <c r="A2" s="278" t="s">
        <v>90</v>
      </c>
      <c r="B2" s="278"/>
      <c r="C2" s="278"/>
      <c r="D2" s="278"/>
      <c r="E2" s="278"/>
      <c r="F2" s="278"/>
      <c r="G2" s="278"/>
      <c r="H2" s="278"/>
      <c r="I2" s="278"/>
      <c r="J2" s="278"/>
      <c r="K2" s="278"/>
    </row>
    <row r="3" spans="1:11" ht="14.65" customHeight="1" x14ac:dyDescent="0.25">
      <c r="A3" s="7"/>
      <c r="B3" s="8" t="s">
        <v>5</v>
      </c>
      <c r="C3" s="9">
        <v>133650</v>
      </c>
      <c r="D3" s="191"/>
      <c r="E3" s="191"/>
      <c r="F3" s="191"/>
      <c r="G3" s="192"/>
      <c r="H3" s="10"/>
      <c r="I3" s="279" t="s">
        <v>119</v>
      </c>
      <c r="J3" s="280"/>
      <c r="K3" s="281"/>
    </row>
    <row r="4" spans="1:11" ht="14.65" customHeight="1" x14ac:dyDescent="0.25">
      <c r="A4" s="7"/>
      <c r="B4" s="8" t="s">
        <v>6</v>
      </c>
      <c r="C4" s="276" t="s">
        <v>159</v>
      </c>
      <c r="D4" s="276"/>
      <c r="E4" s="276"/>
      <c r="F4" s="276"/>
      <c r="G4" s="276"/>
      <c r="H4" s="10"/>
      <c r="I4" s="282"/>
      <c r="J4" s="283"/>
      <c r="K4" s="284"/>
    </row>
    <row r="5" spans="1:11" ht="14.65" customHeight="1" x14ac:dyDescent="0.25">
      <c r="A5" s="7"/>
      <c r="B5" s="8" t="s">
        <v>7</v>
      </c>
      <c r="C5" s="274" t="s">
        <v>160</v>
      </c>
      <c r="D5" s="274"/>
      <c r="E5" s="274"/>
      <c r="F5" s="274"/>
      <c r="G5" s="193"/>
      <c r="H5" s="10"/>
      <c r="I5" s="282"/>
      <c r="J5" s="283"/>
      <c r="K5" s="284"/>
    </row>
    <row r="6" spans="1:11" ht="14.65" customHeight="1" thickBot="1" x14ac:dyDescent="0.3">
      <c r="A6" s="7"/>
      <c r="B6" s="8" t="s">
        <v>8</v>
      </c>
      <c r="C6" s="274" t="s">
        <v>161</v>
      </c>
      <c r="D6" s="277"/>
      <c r="E6" s="277"/>
      <c r="F6" s="277"/>
      <c r="G6" s="193"/>
      <c r="H6" s="10"/>
      <c r="I6" s="285" t="s">
        <v>121</v>
      </c>
      <c r="J6" s="286"/>
      <c r="K6" s="287"/>
    </row>
    <row r="7" spans="1:11" ht="14.65" customHeight="1" x14ac:dyDescent="0.25">
      <c r="A7" s="7"/>
      <c r="B7" s="8" t="s">
        <v>9</v>
      </c>
      <c r="C7" s="274" t="s">
        <v>162</v>
      </c>
      <c r="D7" s="274"/>
      <c r="E7" s="274"/>
      <c r="F7" s="274"/>
      <c r="G7" s="193"/>
      <c r="H7" s="10"/>
      <c r="I7" s="181"/>
      <c r="J7" s="181"/>
      <c r="K7" s="11"/>
    </row>
    <row r="8" spans="1:11" ht="14.65" customHeight="1" x14ac:dyDescent="0.25">
      <c r="A8" s="7"/>
      <c r="B8" s="8" t="s">
        <v>10</v>
      </c>
      <c r="C8" s="135" t="s">
        <v>149</v>
      </c>
      <c r="D8" s="10"/>
      <c r="E8" s="10"/>
      <c r="F8" s="10"/>
      <c r="G8" s="10"/>
      <c r="H8" s="10"/>
      <c r="I8" s="10"/>
      <c r="J8" s="10"/>
      <c r="K8" s="11"/>
    </row>
    <row r="9" spans="1:11" ht="23.25" customHeight="1" thickBot="1" x14ac:dyDescent="0.3">
      <c r="A9" s="12" t="s">
        <v>11</v>
      </c>
      <c r="B9" s="13"/>
      <c r="C9" s="13"/>
      <c r="D9" s="13"/>
      <c r="E9" s="13"/>
      <c r="F9" s="13"/>
      <c r="G9" s="13"/>
      <c r="H9" s="13"/>
      <c r="I9" s="13"/>
      <c r="J9" s="13"/>
      <c r="K9" s="13"/>
    </row>
    <row r="10" spans="1:11" ht="6" customHeight="1" thickTop="1" thickBot="1" x14ac:dyDescent="0.3">
      <c r="A10" s="14"/>
      <c r="B10" s="14"/>
      <c r="C10" s="15"/>
      <c r="D10" s="15"/>
      <c r="E10" s="15"/>
      <c r="F10" s="15"/>
      <c r="G10" s="15"/>
      <c r="H10" s="15"/>
      <c r="I10" s="2"/>
      <c r="J10" s="2"/>
      <c r="K10" s="2"/>
    </row>
    <row r="11" spans="1:11" ht="18" customHeight="1" thickBot="1" x14ac:dyDescent="0.3">
      <c r="A11" s="16"/>
      <c r="B11" s="8" t="s">
        <v>12</v>
      </c>
      <c r="C11" s="189"/>
      <c r="D11" s="17"/>
      <c r="E11" s="133" t="s">
        <v>91</v>
      </c>
      <c r="F11" s="17"/>
      <c r="G11" s="17"/>
      <c r="H11" s="17"/>
      <c r="I11" s="17"/>
      <c r="J11" s="17"/>
      <c r="K11" s="17"/>
    </row>
    <row r="12" spans="1:11" ht="12" customHeight="1" thickBot="1" x14ac:dyDescent="0.3">
      <c r="A12" s="16"/>
      <c r="B12" s="17"/>
      <c r="C12" s="190"/>
      <c r="D12" s="17"/>
      <c r="E12" s="17"/>
      <c r="F12" s="17"/>
      <c r="G12" s="17"/>
      <c r="H12" s="17"/>
      <c r="I12" s="17"/>
      <c r="J12" s="17"/>
      <c r="K12" s="17"/>
    </row>
    <row r="13" spans="1:11" ht="18" customHeight="1" thickBot="1" x14ac:dyDescent="0.3">
      <c r="A13" s="16"/>
      <c r="B13" s="8" t="s">
        <v>13</v>
      </c>
      <c r="C13" s="189"/>
      <c r="D13" s="17"/>
      <c r="E13" s="133" t="s">
        <v>91</v>
      </c>
      <c r="F13" s="17"/>
      <c r="G13" s="17"/>
      <c r="H13" s="17"/>
      <c r="I13" s="17"/>
      <c r="J13" s="17"/>
      <c r="K13" s="17"/>
    </row>
    <row r="14" spans="1:11" s="3" customFormat="1" ht="12" customHeight="1" thickBot="1" x14ac:dyDescent="0.25">
      <c r="A14" s="16"/>
      <c r="B14" s="17"/>
      <c r="C14" s="190"/>
      <c r="D14" s="17"/>
      <c r="E14" s="17"/>
      <c r="F14" s="17"/>
      <c r="G14" s="17"/>
      <c r="H14" s="17"/>
      <c r="I14" s="17"/>
      <c r="J14" s="17"/>
      <c r="K14" s="17"/>
    </row>
    <row r="15" spans="1:11" ht="18" customHeight="1" thickBot="1" x14ac:dyDescent="0.3">
      <c r="A15" s="16"/>
      <c r="B15" s="8" t="s">
        <v>88</v>
      </c>
      <c r="C15" s="189"/>
      <c r="D15" s="17"/>
      <c r="E15" s="133" t="s">
        <v>92</v>
      </c>
      <c r="F15" s="17"/>
      <c r="G15" s="17"/>
      <c r="H15" s="17"/>
      <c r="I15" s="17"/>
      <c r="J15" s="17"/>
      <c r="K15" s="17"/>
    </row>
    <row r="16" spans="1:11" ht="12" customHeight="1" thickBot="1" x14ac:dyDescent="0.3">
      <c r="A16" s="16"/>
      <c r="B16" s="17"/>
      <c r="C16" s="190"/>
      <c r="D16" s="17"/>
      <c r="E16" s="17"/>
      <c r="F16" s="17"/>
      <c r="G16" s="17"/>
      <c r="H16" s="17"/>
      <c r="I16" s="17"/>
      <c r="J16" s="17"/>
      <c r="K16" s="17"/>
    </row>
    <row r="17" spans="1:11" ht="18" customHeight="1" thickBot="1" x14ac:dyDescent="0.3">
      <c r="A17" s="2"/>
      <c r="B17" s="8" t="s">
        <v>14</v>
      </c>
      <c r="C17" s="189"/>
      <c r="D17" s="2"/>
      <c r="E17" s="133" t="s">
        <v>89</v>
      </c>
      <c r="F17" s="2"/>
      <c r="G17" s="2"/>
      <c r="H17" s="2"/>
      <c r="I17" s="2"/>
      <c r="J17" s="2"/>
      <c r="K17" s="2"/>
    </row>
    <row r="18" spans="1:11" ht="12" customHeight="1" thickBot="1" x14ac:dyDescent="0.3">
      <c r="A18" s="16"/>
      <c r="B18" s="17"/>
      <c r="C18" s="18"/>
      <c r="D18" s="17"/>
      <c r="E18" s="17"/>
      <c r="F18" s="17"/>
      <c r="G18" s="17"/>
      <c r="H18" s="17"/>
      <c r="I18" s="17"/>
      <c r="J18" s="17"/>
      <c r="K18" s="17"/>
    </row>
    <row r="19" spans="1:11" s="3" customFormat="1" ht="18" customHeight="1" thickBot="1" x14ac:dyDescent="0.25">
      <c r="A19" s="16"/>
      <c r="B19" s="8" t="s">
        <v>15</v>
      </c>
      <c r="C19" s="218">
        <v>0.81818181818000002</v>
      </c>
      <c r="D19" s="19"/>
      <c r="E19" s="20" t="s">
        <v>150</v>
      </c>
      <c r="F19" s="19"/>
      <c r="G19" s="19"/>
      <c r="H19" s="19"/>
      <c r="I19" s="19"/>
      <c r="J19" s="19"/>
      <c r="K19" s="21">
        <f>IF(ISBLANK(C19),1,C19)</f>
        <v>0.81818181818000002</v>
      </c>
    </row>
    <row r="20" spans="1:11" s="25" customFormat="1" ht="12" customHeight="1" thickBot="1" x14ac:dyDescent="0.3">
      <c r="A20" s="22"/>
      <c r="B20" s="22"/>
      <c r="C20" s="23"/>
      <c r="D20" s="22"/>
      <c r="E20" s="24"/>
      <c r="F20" s="22"/>
      <c r="G20" s="22"/>
      <c r="H20" s="22"/>
      <c r="I20" s="22"/>
      <c r="J20" s="22"/>
      <c r="K20" s="22"/>
    </row>
    <row r="21" spans="1:11" ht="36" customHeight="1" thickBot="1" x14ac:dyDescent="0.3">
      <c r="A21" s="2"/>
      <c r="B21" s="134" t="s">
        <v>16</v>
      </c>
      <c r="C21" s="267"/>
      <c r="D21" s="268"/>
      <c r="E21" s="268"/>
      <c r="F21" s="268"/>
      <c r="G21" s="269"/>
      <c r="H21" s="2"/>
      <c r="I21" s="2"/>
      <c r="J21" s="2"/>
      <c r="K21" s="2"/>
    </row>
    <row r="22" spans="1:11" ht="12" customHeight="1" thickBot="1" x14ac:dyDescent="0.3">
      <c r="A22" s="2"/>
      <c r="B22" s="2"/>
      <c r="C22" s="26"/>
      <c r="D22" s="2"/>
      <c r="E22" s="2"/>
      <c r="F22" s="2"/>
      <c r="G22" s="2"/>
      <c r="H22" s="2"/>
      <c r="I22" s="2"/>
      <c r="J22" s="2"/>
      <c r="K22" s="2"/>
    </row>
    <row r="23" spans="1:11" ht="36" customHeight="1" thickBot="1" x14ac:dyDescent="0.3">
      <c r="A23" s="2"/>
      <c r="B23" s="134" t="s">
        <v>17</v>
      </c>
      <c r="C23" s="267"/>
      <c r="D23" s="268"/>
      <c r="E23" s="268"/>
      <c r="F23" s="268"/>
      <c r="G23" s="269"/>
      <c r="H23" s="2"/>
      <c r="I23" s="2"/>
      <c r="J23" s="2"/>
      <c r="K23" s="2"/>
    </row>
    <row r="24" spans="1:11" ht="18" customHeight="1" x14ac:dyDescent="0.25">
      <c r="A24" s="2"/>
      <c r="B24" s="2"/>
      <c r="C24" s="26"/>
      <c r="D24" s="2"/>
      <c r="E24" s="2"/>
      <c r="F24" s="2"/>
      <c r="G24" s="2"/>
      <c r="H24" s="2"/>
      <c r="I24" s="2"/>
      <c r="J24" s="2"/>
      <c r="K24" s="2"/>
    </row>
    <row r="25" spans="1:11" ht="13.9" customHeight="1" x14ac:dyDescent="0.25">
      <c r="A25" s="272" t="s">
        <v>119</v>
      </c>
      <c r="B25" s="273"/>
      <c r="C25" s="273"/>
      <c r="D25" s="273"/>
      <c r="E25" s="273"/>
      <c r="F25" s="273"/>
      <c r="G25" s="273"/>
      <c r="H25" s="273"/>
      <c r="I25" s="273"/>
      <c r="J25" s="273"/>
      <c r="K25" s="273"/>
    </row>
    <row r="26" spans="1:11" ht="13.9" customHeight="1" x14ac:dyDescent="0.25">
      <c r="A26" s="270" t="s">
        <v>121</v>
      </c>
      <c r="B26" s="271"/>
      <c r="C26" s="271"/>
      <c r="D26" s="271"/>
      <c r="E26" s="271"/>
      <c r="F26" s="271"/>
      <c r="G26" s="271"/>
      <c r="H26" s="271"/>
      <c r="I26" s="271"/>
      <c r="J26" s="271"/>
      <c r="K26" s="271"/>
    </row>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01" ht="12" customHeight="1" x14ac:dyDescent="0.25"/>
    <row r="1502" ht="12" customHeight="1" x14ac:dyDescent="0.25"/>
    <row r="1503" ht="12" customHeight="1" x14ac:dyDescent="0.25"/>
    <row r="1504" ht="12" customHeight="1" x14ac:dyDescent="0.25"/>
    <row r="1505" ht="12" customHeight="1" x14ac:dyDescent="0.25"/>
    <row r="1506" ht="12" customHeight="1" x14ac:dyDescent="0.25"/>
    <row r="1507" ht="12" customHeight="1" x14ac:dyDescent="0.25"/>
    <row r="1508" ht="12" customHeight="1" x14ac:dyDescent="0.25"/>
    <row r="1509" ht="12" customHeight="1" x14ac:dyDescent="0.25"/>
    <row r="1510" ht="12" customHeight="1" x14ac:dyDescent="0.25"/>
    <row r="1511" ht="12" customHeight="1" x14ac:dyDescent="0.25"/>
    <row r="1512" ht="12" customHeight="1" x14ac:dyDescent="0.25"/>
    <row r="1513" ht="12" customHeight="1" x14ac:dyDescent="0.25"/>
    <row r="1514" ht="12" customHeight="1" x14ac:dyDescent="0.25"/>
    <row r="1515" ht="12" customHeight="1" x14ac:dyDescent="0.25"/>
    <row r="1516" ht="12" customHeight="1" x14ac:dyDescent="0.25"/>
    <row r="1517" ht="12" customHeight="1" x14ac:dyDescent="0.25"/>
    <row r="1518" ht="12" customHeight="1" x14ac:dyDescent="0.25"/>
    <row r="1519" ht="12" customHeight="1" x14ac:dyDescent="0.25"/>
    <row r="1520" ht="12" customHeight="1" x14ac:dyDescent="0.25"/>
    <row r="1521" ht="12" customHeight="1" x14ac:dyDescent="0.25"/>
    <row r="1522" ht="12" customHeight="1" x14ac:dyDescent="0.25"/>
    <row r="1523" ht="12" customHeight="1" x14ac:dyDescent="0.25"/>
    <row r="1524" ht="12" customHeight="1" x14ac:dyDescent="0.25"/>
    <row r="1525" ht="12" customHeight="1" x14ac:dyDescent="0.25"/>
    <row r="1526" ht="12" customHeight="1" x14ac:dyDescent="0.25"/>
    <row r="1527" ht="12" customHeight="1" x14ac:dyDescent="0.25"/>
    <row r="1528" ht="12" customHeight="1" x14ac:dyDescent="0.25"/>
    <row r="1529" ht="12" customHeight="1" x14ac:dyDescent="0.25"/>
    <row r="1530" ht="12" customHeight="1" x14ac:dyDescent="0.25"/>
    <row r="1531" ht="12" customHeight="1" x14ac:dyDescent="0.25"/>
    <row r="1532" ht="12" customHeight="1" x14ac:dyDescent="0.25"/>
    <row r="1533" ht="12" customHeight="1" x14ac:dyDescent="0.25"/>
    <row r="1534" ht="12" customHeight="1" x14ac:dyDescent="0.25"/>
    <row r="1535"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46" ht="12" customHeight="1" x14ac:dyDescent="0.25"/>
    <row r="2447" ht="12" customHeight="1" x14ac:dyDescent="0.25"/>
    <row r="2448" ht="12" customHeight="1" x14ac:dyDescent="0.25"/>
    <row r="2449" ht="12" customHeight="1" x14ac:dyDescent="0.25"/>
    <row r="2450" ht="12" customHeight="1" x14ac:dyDescent="0.25"/>
    <row r="2451" ht="12" customHeight="1" x14ac:dyDescent="0.25"/>
    <row r="2452" ht="12" customHeight="1" x14ac:dyDescent="0.25"/>
    <row r="2453" ht="12" customHeight="1" x14ac:dyDescent="0.25"/>
    <row r="2454" ht="12" customHeight="1" x14ac:dyDescent="0.25"/>
    <row r="2455" ht="12" customHeight="1" x14ac:dyDescent="0.25"/>
    <row r="2456" ht="12" customHeight="1" x14ac:dyDescent="0.25"/>
    <row r="2457" ht="12" customHeight="1" x14ac:dyDescent="0.25"/>
    <row r="2458" ht="12" customHeight="1" x14ac:dyDescent="0.25"/>
    <row r="2459" ht="12" customHeight="1" x14ac:dyDescent="0.25"/>
    <row r="2460" ht="12" customHeight="1" x14ac:dyDescent="0.25"/>
    <row r="2461" ht="12" customHeight="1" x14ac:dyDescent="0.25"/>
    <row r="2462" ht="12" customHeight="1" x14ac:dyDescent="0.25"/>
    <row r="2463" ht="12" customHeight="1" x14ac:dyDescent="0.25"/>
    <row r="2464" ht="12" customHeight="1" x14ac:dyDescent="0.25"/>
    <row r="2465" ht="12" customHeight="1" x14ac:dyDescent="0.25"/>
    <row r="2466" ht="12" customHeight="1" x14ac:dyDescent="0.25"/>
    <row r="2467" ht="12" customHeight="1" x14ac:dyDescent="0.25"/>
    <row r="2468" ht="12" customHeight="1" x14ac:dyDescent="0.25"/>
    <row r="2469" ht="12" customHeight="1" x14ac:dyDescent="0.25"/>
    <row r="2470"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4"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64" ht="12" customHeight="1" x14ac:dyDescent="0.25"/>
    <row r="3165" ht="12" customHeight="1" x14ac:dyDescent="0.25"/>
    <row r="3166" ht="12" customHeight="1" x14ac:dyDescent="0.25"/>
    <row r="3167" ht="12" customHeight="1" x14ac:dyDescent="0.25"/>
    <row r="3168" ht="12" customHeight="1" x14ac:dyDescent="0.25"/>
    <row r="3169" ht="12" customHeight="1" x14ac:dyDescent="0.25"/>
    <row r="3170" ht="12" customHeight="1" x14ac:dyDescent="0.25"/>
    <row r="3171" ht="12" customHeight="1" x14ac:dyDescent="0.25"/>
    <row r="3172" ht="12" customHeight="1" x14ac:dyDescent="0.25"/>
    <row r="3173" ht="12" customHeight="1" x14ac:dyDescent="0.25"/>
    <row r="3174" ht="12" customHeight="1" x14ac:dyDescent="0.25"/>
    <row r="3175" ht="12" customHeight="1" x14ac:dyDescent="0.25"/>
    <row r="3176"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 customHeight="1" x14ac:dyDescent="0.25"/>
    <row r="3569" ht="12" customHeight="1" x14ac:dyDescent="0.25"/>
    <row r="3570" ht="12" customHeight="1" x14ac:dyDescent="0.25"/>
    <row r="3571" ht="12" customHeight="1" x14ac:dyDescent="0.25"/>
    <row r="3572" ht="12" customHeight="1" x14ac:dyDescent="0.25"/>
    <row r="3573" ht="12" customHeight="1" x14ac:dyDescent="0.25"/>
    <row r="3574" ht="12" customHeight="1" x14ac:dyDescent="0.25"/>
    <row r="3575" ht="12" customHeight="1" x14ac:dyDescent="0.25"/>
    <row r="3576" ht="12" customHeight="1" x14ac:dyDescent="0.25"/>
    <row r="3577" ht="12" customHeight="1" x14ac:dyDescent="0.25"/>
    <row r="3578" ht="12" customHeight="1" x14ac:dyDescent="0.25"/>
    <row r="3579" ht="12" customHeight="1" x14ac:dyDescent="0.25"/>
    <row r="3580" ht="12"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row r="3753" ht="12" customHeight="1" x14ac:dyDescent="0.25"/>
    <row r="3754" ht="12" customHeight="1" x14ac:dyDescent="0.25"/>
    <row r="3755" ht="12" customHeight="1" x14ac:dyDescent="0.25"/>
    <row r="3756" ht="12" customHeight="1" x14ac:dyDescent="0.25"/>
    <row r="3757" ht="12" customHeight="1" x14ac:dyDescent="0.25"/>
    <row r="3758" ht="12" customHeight="1" x14ac:dyDescent="0.25"/>
    <row r="3759" ht="12" customHeight="1" x14ac:dyDescent="0.25"/>
    <row r="3760" ht="12" customHeight="1" x14ac:dyDescent="0.25"/>
    <row r="3761" ht="12" customHeight="1" x14ac:dyDescent="0.25"/>
    <row r="3762" ht="12" customHeight="1" x14ac:dyDescent="0.25"/>
    <row r="3763" ht="12" customHeight="1" x14ac:dyDescent="0.25"/>
    <row r="3764" ht="12" customHeight="1" x14ac:dyDescent="0.25"/>
    <row r="3765" ht="12" customHeight="1" x14ac:dyDescent="0.25"/>
    <row r="3766" ht="12" customHeight="1" x14ac:dyDescent="0.25"/>
    <row r="3767" ht="12" customHeight="1" x14ac:dyDescent="0.25"/>
    <row r="3768" ht="12" customHeight="1" x14ac:dyDescent="0.25"/>
    <row r="3769" ht="12" customHeight="1" x14ac:dyDescent="0.25"/>
    <row r="3770" ht="12" customHeight="1" x14ac:dyDescent="0.25"/>
    <row r="3771" ht="12" customHeight="1" x14ac:dyDescent="0.25"/>
    <row r="3772" ht="12" customHeight="1" x14ac:dyDescent="0.25"/>
    <row r="3773" ht="12" customHeight="1" x14ac:dyDescent="0.25"/>
    <row r="3774" ht="12" customHeight="1" x14ac:dyDescent="0.25"/>
    <row r="3775" ht="12" customHeight="1" x14ac:dyDescent="0.25"/>
    <row r="3776" ht="12" customHeight="1" x14ac:dyDescent="0.25"/>
    <row r="3777" ht="12" customHeight="1" x14ac:dyDescent="0.25"/>
    <row r="3778" ht="12" customHeight="1" x14ac:dyDescent="0.25"/>
    <row r="3779" ht="12" customHeight="1" x14ac:dyDescent="0.25"/>
    <row r="3780" ht="12" customHeight="1" x14ac:dyDescent="0.25"/>
    <row r="3781" ht="12" customHeight="1" x14ac:dyDescent="0.25"/>
    <row r="3782" ht="12" customHeight="1" x14ac:dyDescent="0.25"/>
    <row r="3783" ht="12" customHeight="1" x14ac:dyDescent="0.25"/>
    <row r="3784" ht="12" customHeight="1" x14ac:dyDescent="0.25"/>
    <row r="3785" ht="12" customHeight="1" x14ac:dyDescent="0.25"/>
    <row r="3786" ht="12" customHeight="1" x14ac:dyDescent="0.25"/>
    <row r="3787" ht="12" customHeight="1" x14ac:dyDescent="0.25"/>
    <row r="3788" ht="12" customHeight="1" x14ac:dyDescent="0.25"/>
    <row r="3789" ht="12" customHeight="1" x14ac:dyDescent="0.25"/>
    <row r="3790" ht="12" customHeight="1" x14ac:dyDescent="0.25"/>
    <row r="3791" ht="12" customHeight="1" x14ac:dyDescent="0.25"/>
    <row r="3792" ht="12" customHeight="1" x14ac:dyDescent="0.25"/>
    <row r="3793" ht="12" customHeight="1" x14ac:dyDescent="0.25"/>
    <row r="3794" ht="12" customHeight="1" x14ac:dyDescent="0.25"/>
    <row r="3795" ht="12" customHeight="1" x14ac:dyDescent="0.25"/>
    <row r="3796" ht="12" customHeight="1" x14ac:dyDescent="0.25"/>
    <row r="3797" ht="12" customHeight="1" x14ac:dyDescent="0.25"/>
    <row r="3798" ht="12" customHeight="1" x14ac:dyDescent="0.25"/>
    <row r="3799" ht="12" customHeight="1" x14ac:dyDescent="0.25"/>
    <row r="3800" ht="12" customHeight="1" x14ac:dyDescent="0.25"/>
    <row r="3801" ht="12" customHeight="1" x14ac:dyDescent="0.25"/>
    <row r="3802" ht="12" customHeight="1" x14ac:dyDescent="0.25"/>
    <row r="3803" ht="12" customHeight="1" x14ac:dyDescent="0.25"/>
    <row r="3804" ht="12" customHeight="1" x14ac:dyDescent="0.25"/>
    <row r="3805" ht="12" customHeight="1" x14ac:dyDescent="0.25"/>
    <row r="3806" ht="12" customHeight="1" x14ac:dyDescent="0.25"/>
    <row r="3807" ht="12" customHeight="1" x14ac:dyDescent="0.25"/>
    <row r="3808" ht="12" customHeight="1" x14ac:dyDescent="0.25"/>
    <row r="3809" ht="12" customHeight="1" x14ac:dyDescent="0.25"/>
    <row r="3810" ht="12" customHeight="1" x14ac:dyDescent="0.25"/>
    <row r="3811" ht="12" customHeight="1" x14ac:dyDescent="0.25"/>
    <row r="3812" ht="12" customHeight="1" x14ac:dyDescent="0.25"/>
    <row r="3813" ht="12" customHeight="1" x14ac:dyDescent="0.25"/>
    <row r="3814" ht="12" customHeight="1" x14ac:dyDescent="0.25"/>
    <row r="3815" ht="12" customHeight="1" x14ac:dyDescent="0.25"/>
    <row r="3816" ht="12" customHeight="1" x14ac:dyDescent="0.25"/>
    <row r="3817" ht="12" customHeight="1" x14ac:dyDescent="0.25"/>
    <row r="3818" ht="12" customHeight="1" x14ac:dyDescent="0.25"/>
    <row r="3819" ht="12" customHeight="1" x14ac:dyDescent="0.25"/>
    <row r="3820" ht="12" customHeight="1" x14ac:dyDescent="0.25"/>
    <row r="3821" ht="12" customHeight="1" x14ac:dyDescent="0.25"/>
    <row r="3822" ht="12" customHeight="1" x14ac:dyDescent="0.25"/>
    <row r="3823" ht="12" customHeight="1" x14ac:dyDescent="0.25"/>
    <row r="3824" ht="12" customHeight="1" x14ac:dyDescent="0.25"/>
    <row r="3825" ht="12" customHeight="1" x14ac:dyDescent="0.25"/>
    <row r="3826" ht="12" customHeight="1" x14ac:dyDescent="0.25"/>
    <row r="3827" ht="12" customHeight="1" x14ac:dyDescent="0.25"/>
    <row r="3828" ht="12" customHeight="1" x14ac:dyDescent="0.25"/>
    <row r="3829" ht="12" customHeight="1" x14ac:dyDescent="0.25"/>
    <row r="3830" ht="12" customHeight="1" x14ac:dyDescent="0.25"/>
    <row r="3831" ht="12" customHeight="1" x14ac:dyDescent="0.25"/>
    <row r="3832" ht="12" customHeight="1" x14ac:dyDescent="0.25"/>
    <row r="3833" ht="12" customHeight="1" x14ac:dyDescent="0.25"/>
    <row r="3834" ht="12" customHeight="1" x14ac:dyDescent="0.25"/>
    <row r="3835" ht="12" customHeight="1" x14ac:dyDescent="0.25"/>
    <row r="3836" ht="12" customHeight="1" x14ac:dyDescent="0.25"/>
    <row r="3837" ht="12" customHeight="1" x14ac:dyDescent="0.25"/>
    <row r="3838" ht="12" customHeight="1" x14ac:dyDescent="0.25"/>
    <row r="3839" ht="12" customHeight="1" x14ac:dyDescent="0.25"/>
    <row r="3840" ht="12" customHeight="1" x14ac:dyDescent="0.25"/>
    <row r="3841" ht="12" customHeight="1" x14ac:dyDescent="0.25"/>
    <row r="3842" ht="12" customHeight="1" x14ac:dyDescent="0.25"/>
    <row r="3843" ht="12" customHeight="1" x14ac:dyDescent="0.25"/>
    <row r="3844" ht="12" customHeight="1" x14ac:dyDescent="0.25"/>
    <row r="3845" ht="12" customHeight="1" x14ac:dyDescent="0.25"/>
    <row r="3846" ht="12" customHeight="1" x14ac:dyDescent="0.25"/>
    <row r="3847" ht="12" customHeight="1" x14ac:dyDescent="0.25"/>
    <row r="3848" ht="12" customHeight="1" x14ac:dyDescent="0.25"/>
    <row r="3849" ht="12" customHeight="1" x14ac:dyDescent="0.25"/>
    <row r="3850" ht="12" customHeight="1" x14ac:dyDescent="0.25"/>
    <row r="3851" ht="12" customHeight="1" x14ac:dyDescent="0.25"/>
    <row r="3852" ht="12" customHeight="1" x14ac:dyDescent="0.25"/>
    <row r="3853" ht="12" customHeight="1" x14ac:dyDescent="0.25"/>
    <row r="3854" ht="12" customHeight="1" x14ac:dyDescent="0.25"/>
    <row r="3855" ht="12" customHeight="1" x14ac:dyDescent="0.25"/>
    <row r="3856" ht="12" customHeight="1" x14ac:dyDescent="0.25"/>
    <row r="3857" ht="12" customHeight="1" x14ac:dyDescent="0.25"/>
    <row r="3858" ht="12" customHeight="1" x14ac:dyDescent="0.25"/>
    <row r="3859" ht="12" customHeight="1" x14ac:dyDescent="0.25"/>
    <row r="3860" ht="12" customHeight="1" x14ac:dyDescent="0.25"/>
    <row r="3861" ht="12" customHeight="1" x14ac:dyDescent="0.25"/>
    <row r="3862" ht="12" customHeight="1" x14ac:dyDescent="0.25"/>
    <row r="3863" ht="12" customHeight="1" x14ac:dyDescent="0.25"/>
    <row r="3864" ht="12" customHeight="1" x14ac:dyDescent="0.25"/>
    <row r="3865" ht="12" customHeight="1" x14ac:dyDescent="0.25"/>
    <row r="3866" ht="12" customHeight="1" x14ac:dyDescent="0.25"/>
    <row r="3867" ht="12" customHeight="1" x14ac:dyDescent="0.25"/>
    <row r="3868" ht="12" customHeight="1" x14ac:dyDescent="0.25"/>
    <row r="3869" ht="12" customHeight="1" x14ac:dyDescent="0.25"/>
    <row r="3870" ht="12" customHeight="1" x14ac:dyDescent="0.25"/>
    <row r="3871" ht="12" customHeight="1" x14ac:dyDescent="0.25"/>
    <row r="3872" ht="12" customHeight="1" x14ac:dyDescent="0.25"/>
    <row r="3873" ht="12" customHeight="1" x14ac:dyDescent="0.25"/>
    <row r="3874" ht="12" customHeight="1" x14ac:dyDescent="0.25"/>
    <row r="3875" ht="12" customHeight="1" x14ac:dyDescent="0.25"/>
    <row r="3876" ht="12" customHeight="1" x14ac:dyDescent="0.25"/>
    <row r="3877" ht="12" customHeight="1" x14ac:dyDescent="0.25"/>
    <row r="3878" ht="12" customHeight="1" x14ac:dyDescent="0.25"/>
    <row r="3879" ht="12" customHeight="1" x14ac:dyDescent="0.25"/>
    <row r="3880" ht="12" customHeight="1" x14ac:dyDescent="0.25"/>
    <row r="3881" ht="12" customHeight="1" x14ac:dyDescent="0.25"/>
    <row r="3882" ht="12" customHeight="1" x14ac:dyDescent="0.25"/>
    <row r="3883" ht="12" customHeight="1" x14ac:dyDescent="0.25"/>
    <row r="3884" ht="12" customHeight="1" x14ac:dyDescent="0.25"/>
    <row r="3885" ht="12" customHeight="1" x14ac:dyDescent="0.25"/>
    <row r="3886" ht="12" customHeight="1" x14ac:dyDescent="0.25"/>
    <row r="3887" ht="12" customHeight="1" x14ac:dyDescent="0.25"/>
    <row r="3888" ht="12" customHeight="1" x14ac:dyDescent="0.25"/>
    <row r="3889" ht="12" customHeight="1" x14ac:dyDescent="0.25"/>
    <row r="3890" ht="12" customHeight="1" x14ac:dyDescent="0.25"/>
    <row r="3891" ht="12" customHeight="1" x14ac:dyDescent="0.25"/>
    <row r="3892" ht="12" customHeight="1" x14ac:dyDescent="0.25"/>
    <row r="3893" ht="12" customHeight="1" x14ac:dyDescent="0.25"/>
    <row r="3894" ht="12" customHeight="1" x14ac:dyDescent="0.25"/>
    <row r="3895" ht="12" customHeight="1" x14ac:dyDescent="0.25"/>
    <row r="3896" ht="12" customHeight="1" x14ac:dyDescent="0.25"/>
    <row r="3897" ht="12" customHeight="1" x14ac:dyDescent="0.25"/>
    <row r="3898" ht="12" customHeight="1" x14ac:dyDescent="0.25"/>
    <row r="3899" ht="12" customHeight="1" x14ac:dyDescent="0.25"/>
    <row r="3900" ht="12" customHeight="1" x14ac:dyDescent="0.25"/>
    <row r="3901" ht="12" customHeight="1" x14ac:dyDescent="0.25"/>
    <row r="3902" ht="12" customHeight="1" x14ac:dyDescent="0.25"/>
    <row r="3903" ht="12" customHeight="1" x14ac:dyDescent="0.25"/>
    <row r="3904" ht="12" customHeight="1" x14ac:dyDescent="0.25"/>
    <row r="3905" ht="12" customHeight="1" x14ac:dyDescent="0.25"/>
    <row r="3906" ht="12" customHeight="1" x14ac:dyDescent="0.25"/>
    <row r="3907" ht="12" customHeight="1" x14ac:dyDescent="0.25"/>
    <row r="3908" ht="12" customHeight="1" x14ac:dyDescent="0.25"/>
    <row r="3909" ht="12" customHeight="1" x14ac:dyDescent="0.25"/>
    <row r="3910" ht="12" customHeight="1" x14ac:dyDescent="0.25"/>
    <row r="3911" ht="12" customHeight="1" x14ac:dyDescent="0.25"/>
    <row r="3912" ht="12" customHeight="1" x14ac:dyDescent="0.25"/>
    <row r="3913" ht="12" customHeight="1" x14ac:dyDescent="0.25"/>
    <row r="3914" ht="12" customHeight="1" x14ac:dyDescent="0.25"/>
    <row r="3915" ht="12" customHeight="1" x14ac:dyDescent="0.25"/>
    <row r="3916" ht="12" customHeight="1" x14ac:dyDescent="0.25"/>
    <row r="3917" ht="12" customHeight="1" x14ac:dyDescent="0.25"/>
    <row r="3918" ht="12" customHeight="1" x14ac:dyDescent="0.25"/>
    <row r="3919" ht="12" customHeight="1" x14ac:dyDescent="0.25"/>
    <row r="3920" ht="12" customHeight="1" x14ac:dyDescent="0.25"/>
    <row r="3921" ht="12" customHeight="1" x14ac:dyDescent="0.25"/>
    <row r="3922" ht="12" customHeight="1" x14ac:dyDescent="0.25"/>
    <row r="3923" ht="12" customHeight="1" x14ac:dyDescent="0.25"/>
    <row r="3924" ht="12" customHeight="1" x14ac:dyDescent="0.25"/>
    <row r="3925" ht="12" customHeight="1" x14ac:dyDescent="0.25"/>
    <row r="3926" ht="12" customHeight="1" x14ac:dyDescent="0.25"/>
    <row r="3927" ht="12" customHeight="1" x14ac:dyDescent="0.25"/>
    <row r="3928" ht="12" customHeight="1" x14ac:dyDescent="0.25"/>
    <row r="3929" ht="12" customHeight="1" x14ac:dyDescent="0.25"/>
    <row r="3930" ht="12" customHeight="1" x14ac:dyDescent="0.25"/>
    <row r="3931" ht="12" customHeight="1" x14ac:dyDescent="0.25"/>
    <row r="3932" ht="12" customHeight="1" x14ac:dyDescent="0.25"/>
    <row r="3933" ht="12" customHeight="1" x14ac:dyDescent="0.25"/>
    <row r="3934" ht="12" customHeight="1" x14ac:dyDescent="0.25"/>
    <row r="3935" ht="12" customHeight="1" x14ac:dyDescent="0.25"/>
    <row r="3936" ht="12" customHeight="1" x14ac:dyDescent="0.25"/>
    <row r="3937" ht="12" customHeight="1" x14ac:dyDescent="0.25"/>
    <row r="3938" ht="12" customHeight="1" x14ac:dyDescent="0.25"/>
    <row r="3939" ht="12" customHeight="1" x14ac:dyDescent="0.25"/>
    <row r="3940" ht="12" customHeight="1" x14ac:dyDescent="0.25"/>
    <row r="3941" ht="12" customHeight="1" x14ac:dyDescent="0.25"/>
    <row r="3942" ht="12" customHeight="1" x14ac:dyDescent="0.25"/>
    <row r="3943" ht="12" customHeight="1" x14ac:dyDescent="0.25"/>
    <row r="3944" ht="12" customHeight="1" x14ac:dyDescent="0.25"/>
    <row r="3945" ht="12" customHeight="1" x14ac:dyDescent="0.25"/>
    <row r="3946" ht="12" customHeight="1" x14ac:dyDescent="0.25"/>
    <row r="3947" ht="12" customHeight="1" x14ac:dyDescent="0.25"/>
    <row r="3948" ht="12" customHeight="1" x14ac:dyDescent="0.25"/>
    <row r="3949" ht="12" customHeight="1" x14ac:dyDescent="0.25"/>
    <row r="3950" ht="12" customHeight="1" x14ac:dyDescent="0.25"/>
    <row r="3951" ht="12" customHeight="1" x14ac:dyDescent="0.25"/>
    <row r="3952" ht="12" customHeight="1" x14ac:dyDescent="0.25"/>
    <row r="3953" ht="12" customHeight="1" x14ac:dyDescent="0.25"/>
    <row r="3954" ht="12" customHeight="1" x14ac:dyDescent="0.25"/>
    <row r="3955" ht="12" customHeight="1" x14ac:dyDescent="0.25"/>
    <row r="3956" ht="12" customHeight="1" x14ac:dyDescent="0.25"/>
    <row r="3957" ht="12" customHeight="1" x14ac:dyDescent="0.25"/>
    <row r="3958" ht="12" customHeight="1" x14ac:dyDescent="0.25"/>
    <row r="3959" ht="12" customHeight="1" x14ac:dyDescent="0.25"/>
    <row r="3960" ht="12" customHeight="1" x14ac:dyDescent="0.25"/>
    <row r="3961" ht="12" customHeight="1" x14ac:dyDescent="0.25"/>
    <row r="3962" ht="12" customHeight="1" x14ac:dyDescent="0.25"/>
    <row r="3963" ht="12" customHeight="1" x14ac:dyDescent="0.25"/>
    <row r="3964" ht="12" customHeight="1" x14ac:dyDescent="0.25"/>
    <row r="3965" ht="12" customHeight="1" x14ac:dyDescent="0.25"/>
    <row r="3966" ht="12" customHeight="1" x14ac:dyDescent="0.25"/>
    <row r="3967" ht="12" customHeight="1" x14ac:dyDescent="0.25"/>
    <row r="3968" ht="12" customHeight="1" x14ac:dyDescent="0.25"/>
    <row r="3969" ht="12" customHeight="1" x14ac:dyDescent="0.25"/>
    <row r="3970" ht="12" customHeight="1" x14ac:dyDescent="0.25"/>
    <row r="3971" ht="12" customHeight="1" x14ac:dyDescent="0.25"/>
    <row r="3972" ht="12" customHeight="1" x14ac:dyDescent="0.25"/>
    <row r="3973" ht="12" customHeight="1" x14ac:dyDescent="0.25"/>
    <row r="3974" ht="12" customHeight="1" x14ac:dyDescent="0.25"/>
    <row r="3975" ht="12" customHeight="1" x14ac:dyDescent="0.25"/>
    <row r="3976" ht="12" customHeight="1" x14ac:dyDescent="0.25"/>
    <row r="3977" ht="12" customHeight="1" x14ac:dyDescent="0.25"/>
    <row r="3978" ht="12" customHeight="1" x14ac:dyDescent="0.25"/>
    <row r="3979" ht="12" customHeight="1" x14ac:dyDescent="0.25"/>
    <row r="3980" ht="12" customHeight="1" x14ac:dyDescent="0.25"/>
    <row r="3981" ht="12" customHeight="1" x14ac:dyDescent="0.25"/>
    <row r="3982" ht="12" customHeight="1" x14ac:dyDescent="0.25"/>
    <row r="3983" ht="12" customHeight="1" x14ac:dyDescent="0.25"/>
    <row r="3984" ht="12" customHeight="1" x14ac:dyDescent="0.25"/>
    <row r="3985" ht="12" customHeight="1" x14ac:dyDescent="0.25"/>
    <row r="3986" ht="12" customHeight="1" x14ac:dyDescent="0.25"/>
    <row r="3987" ht="12" customHeight="1" x14ac:dyDescent="0.25"/>
    <row r="3988" ht="12" customHeight="1" x14ac:dyDescent="0.25"/>
    <row r="3989" ht="12" customHeight="1" x14ac:dyDescent="0.25"/>
    <row r="3990" ht="12" customHeight="1" x14ac:dyDescent="0.25"/>
    <row r="3991" ht="12" customHeight="1" x14ac:dyDescent="0.25"/>
    <row r="3992" ht="12" customHeight="1" x14ac:dyDescent="0.25"/>
    <row r="3993" ht="12" customHeight="1" x14ac:dyDescent="0.25"/>
    <row r="3994" ht="12" customHeight="1" x14ac:dyDescent="0.25"/>
    <row r="3995" ht="12" customHeight="1" x14ac:dyDescent="0.25"/>
    <row r="3996" ht="12" customHeight="1" x14ac:dyDescent="0.25"/>
    <row r="3997" ht="12" customHeight="1" x14ac:dyDescent="0.25"/>
    <row r="3998" ht="12" customHeight="1" x14ac:dyDescent="0.25"/>
    <row r="3999" ht="12" customHeight="1" x14ac:dyDescent="0.25"/>
    <row r="4000" ht="12" customHeight="1" x14ac:dyDescent="0.25"/>
    <row r="4001" ht="12" customHeight="1" x14ac:dyDescent="0.25"/>
    <row r="4002" ht="12" customHeight="1" x14ac:dyDescent="0.25"/>
    <row r="4003" ht="12" customHeight="1" x14ac:dyDescent="0.25"/>
    <row r="4004" ht="12" customHeight="1" x14ac:dyDescent="0.25"/>
    <row r="4005" ht="12" customHeight="1" x14ac:dyDescent="0.25"/>
    <row r="4006" ht="12" customHeight="1" x14ac:dyDescent="0.25"/>
    <row r="4007" ht="12" customHeight="1" x14ac:dyDescent="0.25"/>
    <row r="4008" ht="12" customHeight="1" x14ac:dyDescent="0.25"/>
    <row r="4009" ht="12" customHeight="1" x14ac:dyDescent="0.25"/>
    <row r="4010" ht="12" customHeight="1" x14ac:dyDescent="0.25"/>
    <row r="4011" ht="12" customHeight="1" x14ac:dyDescent="0.25"/>
    <row r="4012" ht="12" customHeight="1" x14ac:dyDescent="0.25"/>
    <row r="4013" ht="12" customHeight="1" x14ac:dyDescent="0.25"/>
    <row r="4014" ht="12" customHeight="1" x14ac:dyDescent="0.25"/>
    <row r="4015" ht="12" customHeight="1" x14ac:dyDescent="0.25"/>
    <row r="4016" ht="12" customHeight="1" x14ac:dyDescent="0.25"/>
    <row r="4017" ht="12" customHeight="1" x14ac:dyDescent="0.25"/>
    <row r="4018" ht="12" customHeight="1" x14ac:dyDescent="0.25"/>
    <row r="4019" ht="12" customHeight="1" x14ac:dyDescent="0.25"/>
    <row r="4020" ht="12" customHeight="1" x14ac:dyDescent="0.25"/>
    <row r="4021" ht="12" customHeight="1" x14ac:dyDescent="0.25"/>
    <row r="4022" ht="12" customHeight="1" x14ac:dyDescent="0.25"/>
    <row r="4023" ht="12" customHeight="1" x14ac:dyDescent="0.25"/>
    <row r="4024" ht="12" customHeight="1" x14ac:dyDescent="0.25"/>
    <row r="4025" ht="12" customHeight="1" x14ac:dyDescent="0.25"/>
    <row r="4026" ht="12" customHeight="1" x14ac:dyDescent="0.25"/>
    <row r="4027" ht="12" customHeight="1" x14ac:dyDescent="0.25"/>
    <row r="4028" ht="12" customHeight="1" x14ac:dyDescent="0.25"/>
    <row r="4029" ht="12" customHeight="1" x14ac:dyDescent="0.25"/>
    <row r="4030" ht="12" customHeight="1" x14ac:dyDescent="0.25"/>
    <row r="4031" ht="12" customHeight="1" x14ac:dyDescent="0.25"/>
    <row r="4032" ht="12" customHeight="1" x14ac:dyDescent="0.25"/>
    <row r="4033" ht="12" customHeight="1" x14ac:dyDescent="0.25"/>
    <row r="4034" ht="12" customHeight="1" x14ac:dyDescent="0.25"/>
    <row r="4035" ht="12" customHeight="1" x14ac:dyDescent="0.25"/>
    <row r="4036" ht="12" customHeight="1" x14ac:dyDescent="0.25"/>
    <row r="4037" ht="12" customHeight="1" x14ac:dyDescent="0.25"/>
    <row r="4038" ht="12" customHeight="1" x14ac:dyDescent="0.25"/>
    <row r="4039" ht="12" customHeight="1" x14ac:dyDescent="0.25"/>
    <row r="4040" ht="12" customHeight="1" x14ac:dyDescent="0.25"/>
    <row r="4041" ht="12" customHeight="1" x14ac:dyDescent="0.25"/>
    <row r="4042" ht="12" customHeight="1" x14ac:dyDescent="0.25"/>
    <row r="4043" ht="12" customHeight="1" x14ac:dyDescent="0.25"/>
    <row r="4044" ht="12" customHeight="1" x14ac:dyDescent="0.25"/>
    <row r="4045" ht="12" customHeight="1" x14ac:dyDescent="0.25"/>
    <row r="4046" ht="12" customHeight="1" x14ac:dyDescent="0.25"/>
    <row r="4047" ht="12" customHeight="1" x14ac:dyDescent="0.25"/>
    <row r="4048" ht="12" customHeight="1" x14ac:dyDescent="0.25"/>
    <row r="4049" ht="12" customHeight="1" x14ac:dyDescent="0.25"/>
    <row r="4050" ht="12" customHeight="1" x14ac:dyDescent="0.25"/>
    <row r="4051" ht="12" customHeight="1" x14ac:dyDescent="0.25"/>
    <row r="4052" ht="12" customHeight="1" x14ac:dyDescent="0.25"/>
    <row r="4053" ht="12" customHeight="1" x14ac:dyDescent="0.25"/>
    <row r="4054" ht="12" customHeight="1" x14ac:dyDescent="0.25"/>
    <row r="4055" ht="12" customHeight="1" x14ac:dyDescent="0.25"/>
    <row r="4056" ht="12" customHeight="1" x14ac:dyDescent="0.25"/>
    <row r="4057" ht="12" customHeight="1" x14ac:dyDescent="0.25"/>
    <row r="4058" ht="12" customHeight="1" x14ac:dyDescent="0.25"/>
    <row r="4059" ht="12" customHeight="1" x14ac:dyDescent="0.25"/>
    <row r="4060" ht="12" customHeight="1" x14ac:dyDescent="0.25"/>
    <row r="4061" ht="12" customHeight="1" x14ac:dyDescent="0.25"/>
    <row r="4062" ht="12" customHeight="1" x14ac:dyDescent="0.25"/>
    <row r="4063" ht="12" customHeight="1" x14ac:dyDescent="0.25"/>
    <row r="4064" ht="12" customHeight="1" x14ac:dyDescent="0.25"/>
    <row r="4065" ht="12" customHeight="1" x14ac:dyDescent="0.25"/>
    <row r="4066" ht="12" customHeight="1" x14ac:dyDescent="0.25"/>
    <row r="4067" ht="12" customHeight="1" x14ac:dyDescent="0.25"/>
    <row r="4068" ht="12" customHeight="1" x14ac:dyDescent="0.25"/>
    <row r="4069" ht="12" customHeight="1" x14ac:dyDescent="0.25"/>
    <row r="4070" ht="12" customHeight="1" x14ac:dyDescent="0.25"/>
    <row r="4071" ht="12" customHeight="1" x14ac:dyDescent="0.25"/>
    <row r="4072" ht="12" customHeight="1" x14ac:dyDescent="0.25"/>
    <row r="4073" ht="12" customHeight="1" x14ac:dyDescent="0.25"/>
    <row r="4074" ht="12" customHeight="1" x14ac:dyDescent="0.25"/>
    <row r="4075" ht="12" customHeight="1" x14ac:dyDescent="0.25"/>
    <row r="4076" ht="12" customHeight="1" x14ac:dyDescent="0.25"/>
    <row r="4077" ht="12" customHeight="1" x14ac:dyDescent="0.25"/>
    <row r="4078" ht="12" customHeight="1" x14ac:dyDescent="0.25"/>
    <row r="4079" ht="12" customHeight="1" x14ac:dyDescent="0.25"/>
    <row r="4080" ht="12" customHeight="1" x14ac:dyDescent="0.25"/>
    <row r="4081" ht="12" customHeight="1" x14ac:dyDescent="0.25"/>
    <row r="4082" ht="12" customHeight="1" x14ac:dyDescent="0.25"/>
    <row r="4083" ht="12" customHeight="1" x14ac:dyDescent="0.25"/>
    <row r="4084" ht="12" customHeight="1" x14ac:dyDescent="0.25"/>
    <row r="4085" ht="12" customHeight="1" x14ac:dyDescent="0.25"/>
    <row r="4086" ht="12" customHeight="1" x14ac:dyDescent="0.25"/>
    <row r="4087" ht="12" customHeight="1" x14ac:dyDescent="0.25"/>
    <row r="4088" ht="12" customHeight="1" x14ac:dyDescent="0.25"/>
    <row r="4089" ht="12" customHeight="1" x14ac:dyDescent="0.25"/>
    <row r="4090" ht="12" customHeight="1" x14ac:dyDescent="0.25"/>
    <row r="4091" ht="12" customHeight="1" x14ac:dyDescent="0.25"/>
    <row r="4092" ht="12" customHeight="1" x14ac:dyDescent="0.25"/>
    <row r="4093" ht="12" customHeight="1" x14ac:dyDescent="0.25"/>
    <row r="4094" ht="12" customHeight="1" x14ac:dyDescent="0.25"/>
    <row r="4095" ht="12" customHeight="1" x14ac:dyDescent="0.25"/>
    <row r="4096" ht="12" customHeight="1" x14ac:dyDescent="0.25"/>
    <row r="4097" ht="12" customHeight="1" x14ac:dyDescent="0.25"/>
    <row r="4098" ht="12" customHeight="1" x14ac:dyDescent="0.25"/>
    <row r="4099" ht="12" customHeight="1" x14ac:dyDescent="0.25"/>
    <row r="4100" ht="12" customHeight="1" x14ac:dyDescent="0.25"/>
    <row r="4101" ht="12" customHeight="1" x14ac:dyDescent="0.25"/>
    <row r="4102" ht="12" customHeight="1" x14ac:dyDescent="0.25"/>
    <row r="4103" ht="12" customHeight="1" x14ac:dyDescent="0.25"/>
    <row r="4104" ht="12" customHeight="1" x14ac:dyDescent="0.25"/>
    <row r="4105" ht="12" customHeight="1" x14ac:dyDescent="0.25"/>
    <row r="4106" ht="12" customHeight="1" x14ac:dyDescent="0.25"/>
    <row r="4107" ht="12" customHeight="1" x14ac:dyDescent="0.25"/>
    <row r="4108" ht="12" customHeight="1" x14ac:dyDescent="0.25"/>
    <row r="4109" ht="12" customHeight="1" x14ac:dyDescent="0.25"/>
    <row r="4110" ht="12" customHeight="1" x14ac:dyDescent="0.25"/>
    <row r="4111" ht="12" customHeight="1" x14ac:dyDescent="0.25"/>
    <row r="4112" ht="12" customHeight="1" x14ac:dyDescent="0.25"/>
    <row r="4113" ht="12" customHeight="1" x14ac:dyDescent="0.25"/>
    <row r="4114" ht="12" customHeight="1" x14ac:dyDescent="0.25"/>
    <row r="4115" ht="12" customHeight="1" x14ac:dyDescent="0.25"/>
    <row r="4116" ht="12" customHeight="1" x14ac:dyDescent="0.25"/>
    <row r="4117" ht="12" customHeight="1" x14ac:dyDescent="0.25"/>
    <row r="4118" ht="12" customHeight="1" x14ac:dyDescent="0.25"/>
    <row r="4119" ht="12" customHeight="1" x14ac:dyDescent="0.25"/>
    <row r="4120" ht="12" customHeight="1" x14ac:dyDescent="0.25"/>
    <row r="4121" ht="12" customHeight="1" x14ac:dyDescent="0.25"/>
    <row r="4122" ht="12" customHeight="1" x14ac:dyDescent="0.25"/>
    <row r="4123" ht="12" customHeight="1" x14ac:dyDescent="0.25"/>
    <row r="4124" ht="12" customHeight="1" x14ac:dyDescent="0.25"/>
    <row r="4125" ht="12" customHeight="1" x14ac:dyDescent="0.25"/>
    <row r="4126" ht="12" customHeight="1" x14ac:dyDescent="0.25"/>
    <row r="4127" ht="12" customHeight="1" x14ac:dyDescent="0.25"/>
    <row r="4128" ht="12" customHeight="1" x14ac:dyDescent="0.25"/>
    <row r="4129" ht="12" customHeight="1" x14ac:dyDescent="0.25"/>
    <row r="4130" ht="12" customHeight="1" x14ac:dyDescent="0.25"/>
    <row r="4131" ht="12" customHeight="1" x14ac:dyDescent="0.25"/>
    <row r="4132" ht="12" customHeight="1" x14ac:dyDescent="0.25"/>
    <row r="4133" ht="12" customHeight="1" x14ac:dyDescent="0.25"/>
    <row r="4134" ht="12" customHeight="1" x14ac:dyDescent="0.25"/>
    <row r="4135" ht="12" customHeight="1" x14ac:dyDescent="0.25"/>
    <row r="4136" ht="12" customHeight="1" x14ac:dyDescent="0.25"/>
    <row r="4137" ht="12" customHeight="1" x14ac:dyDescent="0.25"/>
    <row r="4138" ht="12" customHeight="1" x14ac:dyDescent="0.25"/>
    <row r="4139" ht="12" customHeight="1" x14ac:dyDescent="0.25"/>
    <row r="4140" ht="12" customHeight="1" x14ac:dyDescent="0.25"/>
    <row r="4141" ht="12" customHeight="1" x14ac:dyDescent="0.25"/>
    <row r="4142" ht="12" customHeight="1" x14ac:dyDescent="0.25"/>
    <row r="4143" ht="12" customHeight="1" x14ac:dyDescent="0.25"/>
    <row r="4144" ht="12" customHeight="1" x14ac:dyDescent="0.25"/>
    <row r="4145" ht="12" customHeight="1" x14ac:dyDescent="0.25"/>
    <row r="4146" ht="12" customHeight="1" x14ac:dyDescent="0.25"/>
    <row r="4147" ht="12" customHeight="1" x14ac:dyDescent="0.25"/>
    <row r="4148" ht="12" customHeight="1" x14ac:dyDescent="0.25"/>
    <row r="4149" ht="12" customHeight="1" x14ac:dyDescent="0.25"/>
    <row r="4150" ht="12" customHeight="1" x14ac:dyDescent="0.25"/>
    <row r="4151" ht="12" customHeight="1" x14ac:dyDescent="0.25"/>
    <row r="4152" ht="12" customHeight="1" x14ac:dyDescent="0.25"/>
    <row r="4153" ht="12" customHeight="1" x14ac:dyDescent="0.25"/>
    <row r="4154" ht="12" customHeight="1" x14ac:dyDescent="0.25"/>
    <row r="4155" ht="12" customHeight="1" x14ac:dyDescent="0.25"/>
    <row r="4156" ht="12" customHeight="1" x14ac:dyDescent="0.25"/>
    <row r="4157" ht="12" customHeight="1" x14ac:dyDescent="0.25"/>
    <row r="4158" ht="12" customHeight="1" x14ac:dyDescent="0.25"/>
    <row r="4159" ht="12" customHeight="1" x14ac:dyDescent="0.25"/>
    <row r="4160" ht="12" customHeight="1" x14ac:dyDescent="0.25"/>
    <row r="4161" ht="12" customHeight="1" x14ac:dyDescent="0.25"/>
    <row r="4162" ht="12" customHeight="1" x14ac:dyDescent="0.25"/>
    <row r="4163" ht="12" customHeight="1" x14ac:dyDescent="0.25"/>
    <row r="4164" ht="12" customHeight="1" x14ac:dyDescent="0.25"/>
    <row r="4165" ht="12" customHeight="1" x14ac:dyDescent="0.25"/>
    <row r="4166" ht="12" customHeight="1" x14ac:dyDescent="0.25"/>
    <row r="4167" ht="12" customHeight="1" x14ac:dyDescent="0.25"/>
    <row r="4168" ht="12" customHeight="1" x14ac:dyDescent="0.25"/>
    <row r="4169" ht="12" customHeight="1" x14ac:dyDescent="0.25"/>
    <row r="4170" ht="12" customHeight="1" x14ac:dyDescent="0.25"/>
    <row r="4171" ht="12" customHeight="1" x14ac:dyDescent="0.25"/>
    <row r="4172" ht="12" customHeight="1" x14ac:dyDescent="0.25"/>
    <row r="4173" ht="12" customHeight="1" x14ac:dyDescent="0.25"/>
    <row r="4174" ht="12" customHeight="1" x14ac:dyDescent="0.25"/>
    <row r="4175" ht="12" customHeight="1" x14ac:dyDescent="0.25"/>
    <row r="4176" ht="12" customHeight="1" x14ac:dyDescent="0.25"/>
    <row r="4177" ht="12" customHeight="1" x14ac:dyDescent="0.25"/>
    <row r="4178" ht="12" customHeight="1" x14ac:dyDescent="0.25"/>
    <row r="4179" ht="12" customHeight="1" x14ac:dyDescent="0.25"/>
    <row r="4180" ht="12" customHeight="1" x14ac:dyDescent="0.25"/>
    <row r="4181" ht="12" customHeight="1" x14ac:dyDescent="0.25"/>
    <row r="4182" ht="12" customHeight="1" x14ac:dyDescent="0.25"/>
    <row r="4183" ht="12" customHeight="1" x14ac:dyDescent="0.25"/>
    <row r="4184" ht="12" customHeight="1" x14ac:dyDescent="0.25"/>
    <row r="4185" ht="12" customHeight="1" x14ac:dyDescent="0.25"/>
    <row r="4186" ht="12" customHeight="1" x14ac:dyDescent="0.25"/>
    <row r="4187" ht="12" customHeight="1" x14ac:dyDescent="0.25"/>
    <row r="4188" ht="12" customHeight="1" x14ac:dyDescent="0.25"/>
    <row r="4189" ht="12" customHeight="1" x14ac:dyDescent="0.25"/>
    <row r="4190" ht="12" customHeight="1" x14ac:dyDescent="0.25"/>
    <row r="4191" ht="12" customHeight="1" x14ac:dyDescent="0.25"/>
    <row r="4192" ht="12" customHeight="1" x14ac:dyDescent="0.25"/>
    <row r="4193" ht="12" customHeight="1" x14ac:dyDescent="0.25"/>
    <row r="4194" ht="12" customHeight="1" x14ac:dyDescent="0.25"/>
    <row r="4195" ht="12" customHeight="1" x14ac:dyDescent="0.25"/>
    <row r="4196" ht="12" customHeight="1" x14ac:dyDescent="0.25"/>
    <row r="4197" ht="12" customHeight="1" x14ac:dyDescent="0.25"/>
    <row r="4198" ht="12" customHeight="1" x14ac:dyDescent="0.25"/>
    <row r="4199" ht="12" customHeight="1" x14ac:dyDescent="0.25"/>
    <row r="4200" ht="12" customHeight="1" x14ac:dyDescent="0.25"/>
    <row r="4201" ht="12" customHeight="1" x14ac:dyDescent="0.25"/>
    <row r="4202" ht="12" customHeight="1" x14ac:dyDescent="0.25"/>
    <row r="4203" ht="12" customHeight="1" x14ac:dyDescent="0.25"/>
    <row r="4204" ht="12" customHeight="1" x14ac:dyDescent="0.25"/>
    <row r="4205" ht="12" customHeight="1" x14ac:dyDescent="0.25"/>
    <row r="4206" ht="12" customHeight="1" x14ac:dyDescent="0.25"/>
    <row r="4207" ht="12" customHeight="1" x14ac:dyDescent="0.25"/>
    <row r="4208" ht="12" customHeight="1" x14ac:dyDescent="0.25"/>
    <row r="4209" ht="12" customHeight="1" x14ac:dyDescent="0.25"/>
    <row r="4210" ht="12" customHeight="1" x14ac:dyDescent="0.25"/>
    <row r="4211" ht="12" customHeight="1" x14ac:dyDescent="0.25"/>
    <row r="4212" ht="12" customHeight="1" x14ac:dyDescent="0.25"/>
    <row r="4213" ht="12" customHeight="1" x14ac:dyDescent="0.25"/>
    <row r="4214" ht="12" customHeight="1" x14ac:dyDescent="0.25"/>
    <row r="4215" ht="12" customHeight="1" x14ac:dyDescent="0.25"/>
    <row r="4216" ht="12" customHeight="1" x14ac:dyDescent="0.25"/>
    <row r="4217" ht="12" customHeight="1" x14ac:dyDescent="0.25"/>
    <row r="4218" ht="12" customHeight="1" x14ac:dyDescent="0.25"/>
    <row r="4219" ht="12" customHeight="1" x14ac:dyDescent="0.25"/>
    <row r="4220" ht="12" customHeight="1" x14ac:dyDescent="0.25"/>
    <row r="4221" ht="12" customHeight="1" x14ac:dyDescent="0.25"/>
    <row r="4222" ht="12" customHeight="1" x14ac:dyDescent="0.25"/>
    <row r="4223" ht="12" customHeight="1" x14ac:dyDescent="0.25"/>
    <row r="4224" ht="12" customHeight="1" x14ac:dyDescent="0.25"/>
    <row r="4225" ht="12" customHeight="1" x14ac:dyDescent="0.25"/>
    <row r="4226" ht="12" customHeight="1" x14ac:dyDescent="0.25"/>
    <row r="4227" ht="12" customHeight="1" x14ac:dyDescent="0.25"/>
    <row r="4228" ht="12" customHeight="1" x14ac:dyDescent="0.25"/>
    <row r="4229" ht="12" customHeight="1" x14ac:dyDescent="0.25"/>
    <row r="4230" ht="12" customHeight="1" x14ac:dyDescent="0.25"/>
    <row r="4231" ht="12" customHeight="1" x14ac:dyDescent="0.25"/>
    <row r="4232" ht="12" customHeight="1" x14ac:dyDescent="0.25"/>
    <row r="4233" ht="12" customHeight="1" x14ac:dyDescent="0.25"/>
    <row r="4234" ht="12" customHeight="1" x14ac:dyDescent="0.25"/>
    <row r="4235" ht="12" customHeight="1" x14ac:dyDescent="0.25"/>
    <row r="4236" ht="12" customHeight="1" x14ac:dyDescent="0.25"/>
    <row r="4237" ht="12" customHeight="1" x14ac:dyDescent="0.25"/>
    <row r="4238" ht="12" customHeight="1" x14ac:dyDescent="0.25"/>
    <row r="4239" ht="12" customHeight="1" x14ac:dyDescent="0.25"/>
    <row r="4240" ht="12" customHeight="1" x14ac:dyDescent="0.25"/>
    <row r="4241" ht="12" customHeight="1" x14ac:dyDescent="0.25"/>
    <row r="4242" ht="12" customHeight="1" x14ac:dyDescent="0.25"/>
    <row r="4243" ht="12" customHeight="1" x14ac:dyDescent="0.25"/>
    <row r="4244" ht="12" customHeight="1" x14ac:dyDescent="0.25"/>
    <row r="4245" ht="12" customHeight="1" x14ac:dyDescent="0.25"/>
    <row r="4246" ht="12" customHeight="1" x14ac:dyDescent="0.25"/>
    <row r="4247" ht="12" customHeight="1" x14ac:dyDescent="0.25"/>
    <row r="4248" ht="12" customHeight="1" x14ac:dyDescent="0.25"/>
    <row r="4249" ht="12" customHeight="1" x14ac:dyDescent="0.25"/>
    <row r="4250" ht="12" customHeight="1" x14ac:dyDescent="0.25"/>
    <row r="4251" ht="12" customHeight="1" x14ac:dyDescent="0.25"/>
    <row r="4252" ht="12" customHeight="1" x14ac:dyDescent="0.25"/>
    <row r="4253" ht="12" customHeight="1" x14ac:dyDescent="0.25"/>
    <row r="4254" ht="12" customHeight="1" x14ac:dyDescent="0.25"/>
    <row r="4255" ht="12" customHeight="1" x14ac:dyDescent="0.25"/>
    <row r="4256" ht="12" customHeight="1" x14ac:dyDescent="0.25"/>
    <row r="4257" ht="12" customHeight="1" x14ac:dyDescent="0.25"/>
    <row r="4258" ht="12" customHeight="1" x14ac:dyDescent="0.25"/>
    <row r="4259" ht="12" customHeight="1" x14ac:dyDescent="0.25"/>
    <row r="4260" ht="12" customHeight="1" x14ac:dyDescent="0.25"/>
    <row r="4261" ht="12" customHeight="1" x14ac:dyDescent="0.25"/>
    <row r="4262" ht="12" customHeight="1" x14ac:dyDescent="0.25"/>
    <row r="4263" ht="12" customHeight="1" x14ac:dyDescent="0.25"/>
    <row r="4264" ht="12" customHeight="1" x14ac:dyDescent="0.25"/>
    <row r="4265" ht="12" customHeight="1" x14ac:dyDescent="0.25"/>
    <row r="4266" ht="12" customHeight="1" x14ac:dyDescent="0.25"/>
    <row r="4267" ht="12" customHeight="1" x14ac:dyDescent="0.25"/>
    <row r="4268" ht="12" customHeight="1" x14ac:dyDescent="0.25"/>
    <row r="4269" ht="12" customHeight="1" x14ac:dyDescent="0.25"/>
    <row r="4270" ht="12" customHeight="1" x14ac:dyDescent="0.25"/>
    <row r="4271" ht="12" customHeight="1" x14ac:dyDescent="0.25"/>
    <row r="4272" ht="12" customHeight="1" x14ac:dyDescent="0.25"/>
    <row r="4273" ht="12" customHeight="1" x14ac:dyDescent="0.25"/>
    <row r="4274" ht="12" customHeight="1" x14ac:dyDescent="0.25"/>
    <row r="4275" ht="12" customHeight="1" x14ac:dyDescent="0.25"/>
    <row r="4276" ht="12" customHeight="1" x14ac:dyDescent="0.25"/>
    <row r="4277" ht="12" customHeight="1" x14ac:dyDescent="0.25"/>
    <row r="4278" ht="12" customHeight="1" x14ac:dyDescent="0.25"/>
    <row r="4279" ht="12" customHeight="1" x14ac:dyDescent="0.25"/>
    <row r="4280" ht="12" customHeight="1" x14ac:dyDescent="0.25"/>
    <row r="4281" ht="12" customHeight="1" x14ac:dyDescent="0.25"/>
    <row r="4282" ht="12" customHeight="1" x14ac:dyDescent="0.25"/>
    <row r="4283" ht="12" customHeight="1" x14ac:dyDescent="0.25"/>
    <row r="4284" ht="12" customHeight="1" x14ac:dyDescent="0.25"/>
    <row r="4285" ht="12" customHeight="1" x14ac:dyDescent="0.25"/>
    <row r="4286" ht="12" customHeight="1" x14ac:dyDescent="0.25"/>
    <row r="4287" ht="12" customHeight="1" x14ac:dyDescent="0.25"/>
    <row r="4288" ht="12" customHeight="1" x14ac:dyDescent="0.25"/>
    <row r="4289" ht="12" customHeight="1" x14ac:dyDescent="0.25"/>
    <row r="4290" ht="12" customHeight="1" x14ac:dyDescent="0.25"/>
    <row r="4291" ht="12" customHeight="1" x14ac:dyDescent="0.25"/>
    <row r="4292" ht="12" customHeight="1" x14ac:dyDescent="0.25"/>
    <row r="4293" ht="12" customHeight="1" x14ac:dyDescent="0.25"/>
    <row r="4294" ht="12" customHeight="1" x14ac:dyDescent="0.25"/>
    <row r="4295" ht="12" customHeight="1" x14ac:dyDescent="0.25"/>
    <row r="4296" ht="12" customHeight="1" x14ac:dyDescent="0.25"/>
    <row r="4297" ht="12" customHeight="1" x14ac:dyDescent="0.25"/>
    <row r="4298" ht="12" customHeight="1" x14ac:dyDescent="0.25"/>
    <row r="4299" ht="12" customHeight="1" x14ac:dyDescent="0.25"/>
    <row r="4300" ht="12" customHeight="1" x14ac:dyDescent="0.25"/>
    <row r="4301" ht="12" customHeight="1" x14ac:dyDescent="0.25"/>
    <row r="4302" ht="12" customHeight="1" x14ac:dyDescent="0.25"/>
    <row r="4303" ht="12" customHeight="1" x14ac:dyDescent="0.25"/>
    <row r="4304" ht="12" customHeight="1" x14ac:dyDescent="0.25"/>
    <row r="4305" ht="12" customHeight="1" x14ac:dyDescent="0.25"/>
    <row r="4306" ht="12" customHeight="1" x14ac:dyDescent="0.25"/>
    <row r="4307" ht="12" customHeight="1" x14ac:dyDescent="0.25"/>
    <row r="4308" ht="12" customHeight="1" x14ac:dyDescent="0.25"/>
    <row r="4309" ht="12" customHeight="1" x14ac:dyDescent="0.25"/>
    <row r="4310" ht="12" customHeight="1" x14ac:dyDescent="0.25"/>
    <row r="4311" ht="12" customHeight="1" x14ac:dyDescent="0.25"/>
    <row r="4312" ht="12" customHeight="1" x14ac:dyDescent="0.25"/>
    <row r="4313" ht="12" customHeight="1" x14ac:dyDescent="0.25"/>
    <row r="4314" ht="12" customHeight="1" x14ac:dyDescent="0.25"/>
    <row r="4315" ht="12" customHeight="1" x14ac:dyDescent="0.25"/>
    <row r="4316" ht="12" customHeight="1" x14ac:dyDescent="0.25"/>
    <row r="4317" ht="12" customHeight="1" x14ac:dyDescent="0.25"/>
    <row r="4318" ht="12" customHeight="1" x14ac:dyDescent="0.25"/>
    <row r="4319" ht="12" customHeight="1" x14ac:dyDescent="0.25"/>
    <row r="4320" ht="12" customHeight="1" x14ac:dyDescent="0.25"/>
    <row r="4321" ht="12" customHeight="1" x14ac:dyDescent="0.25"/>
    <row r="4322" ht="12" customHeight="1" x14ac:dyDescent="0.25"/>
    <row r="4323" ht="12" customHeight="1" x14ac:dyDescent="0.25"/>
    <row r="4324" ht="12" customHeight="1" x14ac:dyDescent="0.25"/>
    <row r="4325" ht="12" customHeight="1" x14ac:dyDescent="0.25"/>
    <row r="4326" ht="12" customHeight="1" x14ac:dyDescent="0.25"/>
    <row r="4327" ht="12" customHeight="1" x14ac:dyDescent="0.25"/>
    <row r="4328" ht="12" customHeight="1" x14ac:dyDescent="0.25"/>
    <row r="4329" ht="12" customHeight="1" x14ac:dyDescent="0.25"/>
    <row r="4330" ht="12" customHeight="1" x14ac:dyDescent="0.25"/>
    <row r="4331" ht="12" customHeight="1" x14ac:dyDescent="0.25"/>
    <row r="4332" ht="12" customHeight="1" x14ac:dyDescent="0.25"/>
    <row r="4333" ht="12" customHeight="1" x14ac:dyDescent="0.25"/>
    <row r="4334" ht="12" customHeight="1" x14ac:dyDescent="0.25"/>
    <row r="4335" ht="12" customHeight="1" x14ac:dyDescent="0.25"/>
    <row r="4336" ht="12" customHeight="1" x14ac:dyDescent="0.25"/>
    <row r="4337" ht="12" customHeight="1" x14ac:dyDescent="0.25"/>
    <row r="4338" ht="12" customHeight="1" x14ac:dyDescent="0.25"/>
    <row r="4339" ht="12" customHeight="1" x14ac:dyDescent="0.25"/>
    <row r="4340" ht="12" customHeight="1" x14ac:dyDescent="0.25"/>
    <row r="4341" ht="12" customHeight="1" x14ac:dyDescent="0.25"/>
    <row r="4342" ht="12" customHeight="1" x14ac:dyDescent="0.25"/>
    <row r="4343" ht="12" customHeight="1" x14ac:dyDescent="0.25"/>
    <row r="4344" ht="12" customHeight="1" x14ac:dyDescent="0.25"/>
    <row r="4345" ht="12" customHeight="1" x14ac:dyDescent="0.25"/>
    <row r="4346" ht="12" customHeight="1" x14ac:dyDescent="0.25"/>
    <row r="4347" ht="12" customHeight="1" x14ac:dyDescent="0.25"/>
    <row r="4348" ht="12" customHeight="1" x14ac:dyDescent="0.25"/>
    <row r="4349" ht="12" customHeight="1" x14ac:dyDescent="0.25"/>
    <row r="4350" ht="12" customHeight="1" x14ac:dyDescent="0.25"/>
    <row r="4351" ht="12" customHeight="1" x14ac:dyDescent="0.25"/>
    <row r="4352" ht="12" customHeight="1" x14ac:dyDescent="0.25"/>
    <row r="4353" ht="12" customHeight="1" x14ac:dyDescent="0.25"/>
    <row r="4354" ht="12" customHeight="1" x14ac:dyDescent="0.25"/>
    <row r="4355" ht="12" customHeight="1" x14ac:dyDescent="0.25"/>
    <row r="4356" ht="12" customHeight="1" x14ac:dyDescent="0.25"/>
    <row r="4357" ht="12" customHeight="1" x14ac:dyDescent="0.25"/>
    <row r="4358" ht="12" customHeight="1" x14ac:dyDescent="0.25"/>
    <row r="4359" ht="12" customHeight="1" x14ac:dyDescent="0.25"/>
    <row r="4360" ht="12" customHeight="1" x14ac:dyDescent="0.25"/>
    <row r="4361" ht="12" customHeight="1" x14ac:dyDescent="0.25"/>
    <row r="4362" ht="12" customHeight="1" x14ac:dyDescent="0.25"/>
    <row r="4363" ht="12" customHeight="1" x14ac:dyDescent="0.25"/>
    <row r="4364" ht="12" customHeight="1" x14ac:dyDescent="0.25"/>
    <row r="4365" ht="12" customHeight="1" x14ac:dyDescent="0.25"/>
    <row r="4366" ht="12" customHeight="1" x14ac:dyDescent="0.25"/>
    <row r="4367" ht="12" customHeight="1" x14ac:dyDescent="0.25"/>
    <row r="4368" ht="12" customHeight="1" x14ac:dyDescent="0.25"/>
    <row r="4369" ht="12" customHeight="1" x14ac:dyDescent="0.25"/>
    <row r="4370" ht="12" customHeight="1" x14ac:dyDescent="0.25"/>
    <row r="4371" ht="12" customHeight="1" x14ac:dyDescent="0.25"/>
    <row r="4372" ht="12" customHeight="1" x14ac:dyDescent="0.25"/>
    <row r="4373" ht="12" customHeight="1" x14ac:dyDescent="0.25"/>
    <row r="4374" ht="12" customHeight="1" x14ac:dyDescent="0.25"/>
    <row r="4375" ht="12" customHeight="1" x14ac:dyDescent="0.25"/>
    <row r="4376" ht="12" customHeight="1" x14ac:dyDescent="0.25"/>
    <row r="4377" ht="12" customHeight="1" x14ac:dyDescent="0.25"/>
    <row r="4378" ht="12" customHeight="1" x14ac:dyDescent="0.25"/>
    <row r="4379" ht="12" customHeight="1" x14ac:dyDescent="0.25"/>
    <row r="4380" ht="12" customHeight="1" x14ac:dyDescent="0.25"/>
    <row r="4381" ht="12" customHeight="1" x14ac:dyDescent="0.25"/>
    <row r="4382" ht="12" customHeight="1" x14ac:dyDescent="0.25"/>
    <row r="4383" ht="12" customHeight="1" x14ac:dyDescent="0.25"/>
    <row r="4384" ht="12" customHeight="1" x14ac:dyDescent="0.25"/>
    <row r="4385" ht="12" customHeight="1" x14ac:dyDescent="0.25"/>
    <row r="4386" ht="12" customHeight="1" x14ac:dyDescent="0.25"/>
    <row r="4387" ht="12" customHeight="1" x14ac:dyDescent="0.25"/>
    <row r="4388" ht="12" customHeight="1" x14ac:dyDescent="0.25"/>
    <row r="4389" ht="12" customHeight="1" x14ac:dyDescent="0.25"/>
    <row r="4390" ht="12" customHeight="1" x14ac:dyDescent="0.25"/>
    <row r="4391" ht="12" customHeight="1" x14ac:dyDescent="0.25"/>
    <row r="4392" ht="12" customHeight="1" x14ac:dyDescent="0.25"/>
    <row r="4393" ht="12" customHeight="1" x14ac:dyDescent="0.25"/>
    <row r="4394" ht="12" customHeight="1" x14ac:dyDescent="0.25"/>
    <row r="4395" ht="12" customHeight="1" x14ac:dyDescent="0.25"/>
    <row r="4396" ht="12" customHeight="1" x14ac:dyDescent="0.25"/>
    <row r="4397" ht="12" customHeight="1" x14ac:dyDescent="0.25"/>
    <row r="4398" ht="12" customHeight="1" x14ac:dyDescent="0.25"/>
    <row r="4399" ht="12" customHeight="1" x14ac:dyDescent="0.25"/>
    <row r="4400" ht="12" customHeight="1" x14ac:dyDescent="0.25"/>
    <row r="4401" ht="12" customHeight="1" x14ac:dyDescent="0.25"/>
    <row r="4402" ht="12" customHeight="1" x14ac:dyDescent="0.25"/>
    <row r="4403" ht="12" customHeight="1" x14ac:dyDescent="0.25"/>
    <row r="4404" ht="12" customHeight="1" x14ac:dyDescent="0.25"/>
    <row r="4405" ht="12" customHeight="1" x14ac:dyDescent="0.25"/>
    <row r="4406" ht="12" customHeight="1" x14ac:dyDescent="0.25"/>
    <row r="4407" ht="12" customHeight="1" x14ac:dyDescent="0.25"/>
    <row r="4408" ht="12" customHeight="1" x14ac:dyDescent="0.25"/>
    <row r="4409" ht="12" customHeight="1" x14ac:dyDescent="0.25"/>
    <row r="4410" ht="12" customHeight="1" x14ac:dyDescent="0.25"/>
    <row r="4411" ht="12" customHeight="1" x14ac:dyDescent="0.25"/>
    <row r="4412" ht="12" customHeight="1" x14ac:dyDescent="0.25"/>
    <row r="4413" ht="12" customHeight="1" x14ac:dyDescent="0.25"/>
    <row r="4414" ht="12" customHeight="1" x14ac:dyDescent="0.25"/>
    <row r="4415" ht="12" customHeight="1" x14ac:dyDescent="0.25"/>
    <row r="4416" ht="12" customHeight="1" x14ac:dyDescent="0.25"/>
    <row r="4417" ht="12" customHeight="1" x14ac:dyDescent="0.25"/>
    <row r="4418" ht="12" customHeight="1" x14ac:dyDescent="0.25"/>
    <row r="4419" ht="12" customHeight="1" x14ac:dyDescent="0.25"/>
    <row r="4420" ht="12" customHeight="1" x14ac:dyDescent="0.25"/>
    <row r="4421" ht="12" customHeight="1" x14ac:dyDescent="0.25"/>
    <row r="4422" ht="12" customHeight="1" x14ac:dyDescent="0.25"/>
    <row r="4423" ht="12" customHeight="1" x14ac:dyDescent="0.25"/>
    <row r="4424" ht="12" customHeight="1" x14ac:dyDescent="0.25"/>
    <row r="4425" ht="12" customHeight="1" x14ac:dyDescent="0.25"/>
    <row r="4426" ht="12" customHeight="1" x14ac:dyDescent="0.25"/>
    <row r="4427" ht="12" customHeight="1" x14ac:dyDescent="0.25"/>
    <row r="4428" ht="12" customHeight="1" x14ac:dyDescent="0.25"/>
    <row r="4429" ht="12" customHeight="1" x14ac:dyDescent="0.25"/>
    <row r="4430" ht="12" customHeight="1" x14ac:dyDescent="0.25"/>
    <row r="4431" ht="12" customHeight="1" x14ac:dyDescent="0.25"/>
    <row r="4432" ht="12" customHeight="1" x14ac:dyDescent="0.25"/>
    <row r="4433" ht="12" customHeight="1" x14ac:dyDescent="0.25"/>
    <row r="4434" ht="12" customHeight="1" x14ac:dyDescent="0.25"/>
    <row r="4435" ht="12" customHeight="1" x14ac:dyDescent="0.25"/>
    <row r="4436" ht="12" customHeight="1" x14ac:dyDescent="0.25"/>
    <row r="4437" ht="12" customHeight="1" x14ac:dyDescent="0.25"/>
    <row r="4438" ht="12" customHeight="1" x14ac:dyDescent="0.25"/>
    <row r="4439" ht="12" customHeight="1" x14ac:dyDescent="0.25"/>
    <row r="4440" ht="12" customHeight="1" x14ac:dyDescent="0.25"/>
    <row r="4441" ht="12" customHeight="1" x14ac:dyDescent="0.25"/>
    <row r="4442" ht="12" customHeight="1" x14ac:dyDescent="0.25"/>
    <row r="4443" ht="12" customHeight="1" x14ac:dyDescent="0.25"/>
    <row r="4444" ht="12" customHeight="1" x14ac:dyDescent="0.25"/>
    <row r="4445" ht="12" customHeight="1" x14ac:dyDescent="0.25"/>
    <row r="4446" ht="12" customHeight="1" x14ac:dyDescent="0.25"/>
    <row r="4447" ht="12" customHeight="1" x14ac:dyDescent="0.25"/>
    <row r="4448" ht="12" customHeight="1" x14ac:dyDescent="0.25"/>
    <row r="4449" ht="12" customHeight="1" x14ac:dyDescent="0.25"/>
    <row r="4450" ht="12" customHeight="1" x14ac:dyDescent="0.25"/>
    <row r="4451" ht="12" customHeight="1" x14ac:dyDescent="0.25"/>
    <row r="4452" ht="12" customHeight="1" x14ac:dyDescent="0.25"/>
    <row r="4453" ht="12" customHeight="1" x14ac:dyDescent="0.25"/>
    <row r="4454" ht="12" customHeight="1" x14ac:dyDescent="0.25"/>
    <row r="4455" ht="12" customHeight="1" x14ac:dyDescent="0.25"/>
    <row r="4456" ht="12" customHeight="1" x14ac:dyDescent="0.25"/>
    <row r="4457" ht="12" customHeight="1" x14ac:dyDescent="0.25"/>
    <row r="4458" ht="12" customHeight="1" x14ac:dyDescent="0.25"/>
    <row r="4459" ht="12" customHeight="1" x14ac:dyDescent="0.25"/>
    <row r="4460" ht="12" customHeight="1" x14ac:dyDescent="0.25"/>
    <row r="4461" ht="12" customHeight="1" x14ac:dyDescent="0.25"/>
    <row r="4462" ht="12" customHeight="1" x14ac:dyDescent="0.25"/>
    <row r="4463" ht="12" customHeight="1" x14ac:dyDescent="0.25"/>
    <row r="4464" ht="12" customHeight="1" x14ac:dyDescent="0.25"/>
    <row r="4465" ht="12" customHeight="1" x14ac:dyDescent="0.25"/>
    <row r="4466" ht="12" customHeight="1" x14ac:dyDescent="0.25"/>
    <row r="4467" ht="12" customHeight="1" x14ac:dyDescent="0.25"/>
    <row r="4468" ht="12" customHeight="1" x14ac:dyDescent="0.25"/>
    <row r="4469" ht="12" customHeight="1" x14ac:dyDescent="0.25"/>
    <row r="4470" ht="12" customHeight="1" x14ac:dyDescent="0.25"/>
    <row r="4471" ht="12" customHeight="1" x14ac:dyDescent="0.25"/>
    <row r="4472" ht="12" customHeight="1" x14ac:dyDescent="0.25"/>
    <row r="4473" ht="12" customHeight="1" x14ac:dyDescent="0.25"/>
    <row r="4474" ht="12" customHeight="1" x14ac:dyDescent="0.25"/>
    <row r="4475" ht="12" customHeight="1" x14ac:dyDescent="0.25"/>
    <row r="4476" ht="12" customHeight="1" x14ac:dyDescent="0.25"/>
    <row r="4477" ht="12" customHeight="1" x14ac:dyDescent="0.25"/>
    <row r="4478" ht="12" customHeight="1" x14ac:dyDescent="0.25"/>
    <row r="4479" ht="12" customHeight="1" x14ac:dyDescent="0.25"/>
    <row r="4480" ht="12" customHeight="1" x14ac:dyDescent="0.25"/>
    <row r="4481" ht="12" customHeight="1" x14ac:dyDescent="0.25"/>
    <row r="4482" ht="12" customHeight="1" x14ac:dyDescent="0.25"/>
    <row r="4483" ht="12" customHeight="1" x14ac:dyDescent="0.25"/>
    <row r="4484" ht="12" customHeight="1" x14ac:dyDescent="0.25"/>
    <row r="4485" ht="12" customHeight="1" x14ac:dyDescent="0.25"/>
    <row r="4486" ht="12" customHeight="1" x14ac:dyDescent="0.25"/>
    <row r="4487" ht="12" customHeight="1" x14ac:dyDescent="0.25"/>
    <row r="4488" ht="12" customHeight="1" x14ac:dyDescent="0.25"/>
    <row r="4489" ht="12" customHeight="1" x14ac:dyDescent="0.25"/>
    <row r="4490" ht="12" customHeight="1" x14ac:dyDescent="0.25"/>
    <row r="4491" ht="12" customHeight="1" x14ac:dyDescent="0.25"/>
    <row r="4492" ht="12" customHeight="1" x14ac:dyDescent="0.25"/>
    <row r="4493" ht="12" customHeight="1" x14ac:dyDescent="0.25"/>
    <row r="4494" ht="12" customHeight="1" x14ac:dyDescent="0.25"/>
    <row r="4495" ht="12" customHeight="1" x14ac:dyDescent="0.25"/>
    <row r="4496" ht="12" customHeight="1" x14ac:dyDescent="0.25"/>
    <row r="4497" ht="12" customHeight="1" x14ac:dyDescent="0.25"/>
    <row r="4498" ht="12" customHeight="1" x14ac:dyDescent="0.25"/>
    <row r="4499" ht="12" customHeight="1" x14ac:dyDescent="0.25"/>
    <row r="4500" ht="12" customHeight="1" x14ac:dyDescent="0.25"/>
    <row r="4501" ht="12" customHeight="1" x14ac:dyDescent="0.25"/>
    <row r="4502" ht="12" customHeight="1" x14ac:dyDescent="0.25"/>
    <row r="4503" ht="12" customHeight="1" x14ac:dyDescent="0.25"/>
    <row r="4504" ht="12" customHeight="1" x14ac:dyDescent="0.25"/>
    <row r="4505" ht="12" customHeight="1" x14ac:dyDescent="0.25"/>
    <row r="4506" ht="12" customHeight="1" x14ac:dyDescent="0.25"/>
    <row r="4507" ht="12" customHeight="1" x14ac:dyDescent="0.25"/>
    <row r="4508" ht="12" customHeight="1" x14ac:dyDescent="0.25"/>
    <row r="4509" ht="12" customHeight="1" x14ac:dyDescent="0.25"/>
    <row r="4510" ht="12" customHeight="1" x14ac:dyDescent="0.25"/>
    <row r="4511" ht="12" customHeight="1" x14ac:dyDescent="0.25"/>
    <row r="4512" ht="12" customHeight="1" x14ac:dyDescent="0.25"/>
    <row r="4513" ht="12" customHeight="1" x14ac:dyDescent="0.25"/>
    <row r="4514" ht="12" customHeight="1" x14ac:dyDescent="0.25"/>
    <row r="4515" ht="12" customHeight="1" x14ac:dyDescent="0.25"/>
    <row r="4516" ht="12" customHeight="1" x14ac:dyDescent="0.25"/>
    <row r="4517" ht="12" customHeight="1" x14ac:dyDescent="0.25"/>
    <row r="4518" ht="12" customHeight="1" x14ac:dyDescent="0.25"/>
    <row r="4519" ht="12" customHeight="1" x14ac:dyDescent="0.25"/>
    <row r="4520" ht="12" customHeight="1" x14ac:dyDescent="0.25"/>
    <row r="4521" ht="12" customHeight="1" x14ac:dyDescent="0.25"/>
    <row r="4522" ht="12" customHeight="1" x14ac:dyDescent="0.25"/>
    <row r="4523" ht="12" customHeight="1" x14ac:dyDescent="0.25"/>
    <row r="4524" ht="12" customHeight="1" x14ac:dyDescent="0.25"/>
    <row r="4525" ht="12" customHeight="1" x14ac:dyDescent="0.25"/>
    <row r="4526" ht="12" customHeight="1" x14ac:dyDescent="0.25"/>
    <row r="4527" ht="12" customHeight="1" x14ac:dyDescent="0.25"/>
    <row r="4528" ht="12" customHeight="1" x14ac:dyDescent="0.25"/>
    <row r="4529" ht="12" customHeight="1" x14ac:dyDescent="0.25"/>
    <row r="4530" ht="12" customHeight="1" x14ac:dyDescent="0.25"/>
    <row r="4531" ht="12" customHeight="1" x14ac:dyDescent="0.25"/>
    <row r="4532" ht="12" customHeight="1" x14ac:dyDescent="0.25"/>
    <row r="4533" ht="12" customHeight="1" x14ac:dyDescent="0.25"/>
    <row r="4534" ht="12" customHeight="1" x14ac:dyDescent="0.25"/>
    <row r="4535" ht="12" customHeight="1" x14ac:dyDescent="0.25"/>
    <row r="4536" ht="12" customHeight="1" x14ac:dyDescent="0.25"/>
    <row r="4537" ht="12" customHeight="1" x14ac:dyDescent="0.25"/>
    <row r="4538" ht="12" customHeight="1" x14ac:dyDescent="0.25"/>
    <row r="4539" ht="12" customHeight="1" x14ac:dyDescent="0.25"/>
    <row r="4540" ht="12" customHeight="1" x14ac:dyDescent="0.25"/>
    <row r="4541" ht="12" customHeight="1" x14ac:dyDescent="0.25"/>
    <row r="4542" ht="12" customHeight="1" x14ac:dyDescent="0.25"/>
    <row r="4543" ht="12" customHeight="1" x14ac:dyDescent="0.25"/>
    <row r="4544" ht="12" customHeight="1" x14ac:dyDescent="0.25"/>
    <row r="4545" ht="12" customHeight="1" x14ac:dyDescent="0.25"/>
    <row r="4546" ht="12" customHeight="1" x14ac:dyDescent="0.25"/>
    <row r="4547" ht="12" customHeight="1" x14ac:dyDescent="0.25"/>
    <row r="4548" ht="12" customHeight="1" x14ac:dyDescent="0.25"/>
    <row r="4549" ht="12" customHeight="1" x14ac:dyDescent="0.25"/>
    <row r="4550" ht="12" customHeight="1" x14ac:dyDescent="0.25"/>
    <row r="4551" ht="12" customHeight="1" x14ac:dyDescent="0.25"/>
    <row r="4552" ht="12" customHeight="1" x14ac:dyDescent="0.25"/>
    <row r="4553" ht="12" customHeight="1" x14ac:dyDescent="0.25"/>
    <row r="4554" ht="12" customHeight="1" x14ac:dyDescent="0.25"/>
    <row r="4555" ht="12" customHeight="1" x14ac:dyDescent="0.25"/>
    <row r="4556" ht="12" customHeight="1" x14ac:dyDescent="0.25"/>
    <row r="4557" ht="12" customHeight="1" x14ac:dyDescent="0.25"/>
    <row r="4558" ht="12" customHeight="1" x14ac:dyDescent="0.25"/>
    <row r="4559" ht="12" customHeight="1" x14ac:dyDescent="0.25"/>
    <row r="4560" ht="12" customHeight="1" x14ac:dyDescent="0.25"/>
    <row r="4561" ht="12" customHeight="1" x14ac:dyDescent="0.25"/>
    <row r="4562" ht="12" customHeight="1" x14ac:dyDescent="0.25"/>
    <row r="4563" ht="12" customHeight="1" x14ac:dyDescent="0.25"/>
    <row r="4564" ht="12" customHeight="1" x14ac:dyDescent="0.25"/>
    <row r="4565" ht="12" customHeight="1" x14ac:dyDescent="0.25"/>
    <row r="4566" ht="12" customHeight="1" x14ac:dyDescent="0.25"/>
    <row r="4567" ht="12" customHeight="1" x14ac:dyDescent="0.25"/>
    <row r="4568" ht="12" customHeight="1" x14ac:dyDescent="0.25"/>
    <row r="4569" ht="12" customHeight="1" x14ac:dyDescent="0.25"/>
    <row r="4570" ht="12" customHeight="1" x14ac:dyDescent="0.25"/>
    <row r="4571" ht="12" customHeight="1" x14ac:dyDescent="0.25"/>
    <row r="4572" ht="12" customHeight="1" x14ac:dyDescent="0.25"/>
    <row r="4573" ht="12" customHeight="1" x14ac:dyDescent="0.25"/>
    <row r="4574" ht="12" customHeight="1" x14ac:dyDescent="0.25"/>
    <row r="4575" ht="12" customHeight="1" x14ac:dyDescent="0.25"/>
    <row r="4576" ht="12" customHeight="1" x14ac:dyDescent="0.25"/>
    <row r="4577" ht="12" customHeight="1" x14ac:dyDescent="0.25"/>
    <row r="4578" ht="12" customHeight="1" x14ac:dyDescent="0.25"/>
    <row r="4579" ht="12" customHeight="1" x14ac:dyDescent="0.25"/>
    <row r="4580" ht="12" customHeight="1" x14ac:dyDescent="0.25"/>
    <row r="4581" ht="12" customHeight="1" x14ac:dyDescent="0.25"/>
    <row r="4582" ht="12" customHeight="1" x14ac:dyDescent="0.25"/>
    <row r="4583" ht="12" customHeight="1" x14ac:dyDescent="0.25"/>
    <row r="4584" ht="12" customHeight="1" x14ac:dyDescent="0.25"/>
    <row r="4585" ht="12" customHeight="1" x14ac:dyDescent="0.25"/>
    <row r="4586" ht="12" customHeight="1" x14ac:dyDescent="0.25"/>
    <row r="4587" ht="12" customHeight="1" x14ac:dyDescent="0.25"/>
    <row r="4588" ht="12" customHeight="1" x14ac:dyDescent="0.25"/>
    <row r="4589" ht="12" customHeight="1" x14ac:dyDescent="0.25"/>
    <row r="4590" ht="12" customHeight="1" x14ac:dyDescent="0.25"/>
    <row r="4591" ht="12" customHeight="1" x14ac:dyDescent="0.25"/>
    <row r="4592" ht="12" customHeight="1" x14ac:dyDescent="0.25"/>
    <row r="4593" ht="12" customHeight="1" x14ac:dyDescent="0.25"/>
    <row r="4594" ht="12" customHeight="1" x14ac:dyDescent="0.25"/>
    <row r="4595" ht="12" customHeight="1" x14ac:dyDescent="0.25"/>
    <row r="4596" ht="12" customHeight="1" x14ac:dyDescent="0.25"/>
    <row r="4597" ht="12" customHeight="1" x14ac:dyDescent="0.25"/>
    <row r="4598" ht="12" customHeight="1" x14ac:dyDescent="0.25"/>
    <row r="4599" ht="12" customHeight="1" x14ac:dyDescent="0.25"/>
    <row r="4600" ht="12" customHeight="1" x14ac:dyDescent="0.25"/>
    <row r="4601" ht="12" customHeight="1" x14ac:dyDescent="0.25"/>
    <row r="4602" ht="12" customHeight="1" x14ac:dyDescent="0.25"/>
    <row r="4603" ht="12" customHeight="1" x14ac:dyDescent="0.25"/>
    <row r="4604" ht="12" customHeight="1" x14ac:dyDescent="0.25"/>
    <row r="4605" ht="12" customHeight="1" x14ac:dyDescent="0.25"/>
    <row r="4606" ht="12" customHeight="1" x14ac:dyDescent="0.25"/>
    <row r="4607" ht="12" customHeight="1" x14ac:dyDescent="0.25"/>
    <row r="4608" ht="12" customHeight="1" x14ac:dyDescent="0.25"/>
    <row r="4609" ht="12" customHeight="1" x14ac:dyDescent="0.25"/>
    <row r="4610" ht="12" customHeight="1" x14ac:dyDescent="0.25"/>
    <row r="4611" ht="12" customHeight="1" x14ac:dyDescent="0.25"/>
    <row r="4612" ht="12" customHeight="1" x14ac:dyDescent="0.25"/>
    <row r="4613" ht="12" customHeight="1" x14ac:dyDescent="0.25"/>
    <row r="4614" ht="12" customHeight="1" x14ac:dyDescent="0.25"/>
    <row r="4615" ht="12" customHeight="1" x14ac:dyDescent="0.25"/>
    <row r="4616" ht="12" customHeight="1" x14ac:dyDescent="0.25"/>
    <row r="4617" ht="12" customHeight="1" x14ac:dyDescent="0.25"/>
    <row r="4618" ht="12" customHeight="1" x14ac:dyDescent="0.25"/>
    <row r="4619" ht="12" customHeight="1" x14ac:dyDescent="0.25"/>
    <row r="4620" ht="12" customHeight="1" x14ac:dyDescent="0.25"/>
    <row r="4621" ht="12" customHeight="1" x14ac:dyDescent="0.25"/>
    <row r="4622" ht="12" customHeight="1" x14ac:dyDescent="0.25"/>
    <row r="4623" ht="12" customHeight="1" x14ac:dyDescent="0.25"/>
    <row r="4624" ht="12" customHeight="1" x14ac:dyDescent="0.25"/>
    <row r="4625" ht="12" customHeight="1" x14ac:dyDescent="0.25"/>
    <row r="4626" ht="12" customHeight="1" x14ac:dyDescent="0.25"/>
    <row r="4627" ht="12" customHeight="1" x14ac:dyDescent="0.25"/>
    <row r="4628" ht="12" customHeight="1" x14ac:dyDescent="0.25"/>
    <row r="4629" ht="12" customHeight="1" x14ac:dyDescent="0.25"/>
    <row r="4630" ht="12" customHeight="1" x14ac:dyDescent="0.25"/>
    <row r="4631" ht="12" customHeight="1" x14ac:dyDescent="0.25"/>
    <row r="4632" ht="12" customHeight="1" x14ac:dyDescent="0.25"/>
    <row r="4633" ht="12" customHeight="1" x14ac:dyDescent="0.25"/>
    <row r="4634" ht="12" customHeight="1" x14ac:dyDescent="0.25"/>
    <row r="4635" ht="12" customHeight="1" x14ac:dyDescent="0.25"/>
    <row r="4636" ht="12" customHeight="1" x14ac:dyDescent="0.25"/>
    <row r="4637" ht="12" customHeight="1" x14ac:dyDescent="0.25"/>
    <row r="4638" ht="12" customHeight="1" x14ac:dyDescent="0.25"/>
    <row r="4639" ht="12" customHeight="1" x14ac:dyDescent="0.25"/>
    <row r="4640" ht="12" customHeight="1" x14ac:dyDescent="0.25"/>
    <row r="4641" ht="12" customHeight="1" x14ac:dyDescent="0.25"/>
    <row r="4642" ht="12" customHeight="1" x14ac:dyDescent="0.25"/>
    <row r="4643" ht="12" customHeight="1" x14ac:dyDescent="0.25"/>
    <row r="4644" ht="12" customHeight="1" x14ac:dyDescent="0.25"/>
    <row r="4645" ht="12" customHeight="1" x14ac:dyDescent="0.25"/>
    <row r="4646" ht="12" customHeight="1" x14ac:dyDescent="0.25"/>
    <row r="4647" ht="12" customHeight="1" x14ac:dyDescent="0.25"/>
    <row r="4648" ht="12" customHeight="1" x14ac:dyDescent="0.25"/>
    <row r="4649" ht="12" customHeight="1" x14ac:dyDescent="0.25"/>
    <row r="4650" ht="12" customHeight="1" x14ac:dyDescent="0.25"/>
    <row r="4651" ht="12" customHeight="1" x14ac:dyDescent="0.25"/>
    <row r="4652" ht="12" customHeight="1" x14ac:dyDescent="0.25"/>
    <row r="4653" ht="12" customHeight="1" x14ac:dyDescent="0.25"/>
    <row r="4654" ht="12" customHeight="1" x14ac:dyDescent="0.25"/>
    <row r="4655" ht="12" customHeight="1" x14ac:dyDescent="0.25"/>
    <row r="4656" ht="12" customHeight="1" x14ac:dyDescent="0.25"/>
    <row r="4657" ht="12" customHeight="1" x14ac:dyDescent="0.25"/>
    <row r="4658" ht="12" customHeight="1" x14ac:dyDescent="0.25"/>
    <row r="4659" ht="12" customHeight="1" x14ac:dyDescent="0.25"/>
    <row r="4660" ht="12" customHeight="1" x14ac:dyDescent="0.25"/>
    <row r="4661" ht="12" customHeight="1" x14ac:dyDescent="0.25"/>
    <row r="4662" ht="12" customHeight="1" x14ac:dyDescent="0.25"/>
    <row r="4663" ht="12" customHeight="1" x14ac:dyDescent="0.25"/>
    <row r="4664" ht="12" customHeight="1" x14ac:dyDescent="0.25"/>
    <row r="4665" ht="12" customHeight="1" x14ac:dyDescent="0.25"/>
    <row r="4666" ht="12" customHeight="1" x14ac:dyDescent="0.25"/>
    <row r="4667" ht="12" customHeight="1" x14ac:dyDescent="0.25"/>
    <row r="4668" ht="12" customHeight="1" x14ac:dyDescent="0.25"/>
    <row r="4669" ht="12" customHeight="1" x14ac:dyDescent="0.25"/>
    <row r="4670" ht="12" customHeight="1" x14ac:dyDescent="0.25"/>
    <row r="4671" ht="12" customHeight="1" x14ac:dyDescent="0.25"/>
    <row r="4672" ht="12" customHeight="1" x14ac:dyDescent="0.25"/>
    <row r="4673" ht="12" customHeight="1" x14ac:dyDescent="0.25"/>
    <row r="4674" ht="12" customHeight="1" x14ac:dyDescent="0.25"/>
    <row r="4675" ht="12" customHeight="1" x14ac:dyDescent="0.25"/>
    <row r="4676" ht="12" customHeight="1" x14ac:dyDescent="0.25"/>
    <row r="4677" ht="12" customHeight="1" x14ac:dyDescent="0.25"/>
    <row r="4678" ht="12" customHeight="1" x14ac:dyDescent="0.25"/>
    <row r="4679" ht="12" customHeight="1" x14ac:dyDescent="0.25"/>
    <row r="4680" ht="12" customHeight="1" x14ac:dyDescent="0.25"/>
    <row r="4681" ht="12" customHeight="1" x14ac:dyDescent="0.25"/>
    <row r="4682" ht="12" customHeight="1" x14ac:dyDescent="0.25"/>
    <row r="4683" ht="12" customHeight="1" x14ac:dyDescent="0.25"/>
    <row r="4684" ht="12" customHeight="1" x14ac:dyDescent="0.25"/>
    <row r="4685" ht="12" customHeight="1" x14ac:dyDescent="0.25"/>
    <row r="4686" ht="12" customHeight="1" x14ac:dyDescent="0.25"/>
    <row r="4687" ht="12" customHeight="1" x14ac:dyDescent="0.25"/>
    <row r="4688" ht="12" customHeight="1" x14ac:dyDescent="0.25"/>
    <row r="4689" ht="12" customHeight="1" x14ac:dyDescent="0.25"/>
    <row r="4690" ht="12" customHeight="1" x14ac:dyDescent="0.25"/>
    <row r="4691" ht="12" customHeight="1" x14ac:dyDescent="0.25"/>
    <row r="4692" ht="12" customHeight="1" x14ac:dyDescent="0.25"/>
    <row r="4693" ht="12" customHeight="1" x14ac:dyDescent="0.25"/>
    <row r="4694" ht="12" customHeight="1" x14ac:dyDescent="0.25"/>
    <row r="4695" ht="12" customHeight="1" x14ac:dyDescent="0.25"/>
    <row r="4696" ht="12" customHeight="1" x14ac:dyDescent="0.25"/>
    <row r="4697" ht="12" customHeight="1" x14ac:dyDescent="0.25"/>
    <row r="4698" ht="12" customHeight="1" x14ac:dyDescent="0.25"/>
    <row r="4699" ht="12" customHeight="1" x14ac:dyDescent="0.25"/>
    <row r="4700" ht="12" customHeight="1" x14ac:dyDescent="0.25"/>
    <row r="4701" ht="12" customHeight="1" x14ac:dyDescent="0.25"/>
    <row r="4702" ht="12" customHeight="1" x14ac:dyDescent="0.25"/>
    <row r="4703" ht="12" customHeight="1" x14ac:dyDescent="0.25"/>
    <row r="4704" ht="12" customHeight="1" x14ac:dyDescent="0.25"/>
    <row r="4705" ht="12" customHeight="1" x14ac:dyDescent="0.25"/>
    <row r="4706" ht="12" customHeight="1" x14ac:dyDescent="0.25"/>
    <row r="4707" ht="12" customHeight="1" x14ac:dyDescent="0.25"/>
    <row r="4708" ht="12" customHeight="1" x14ac:dyDescent="0.25"/>
    <row r="4709" ht="12" customHeight="1" x14ac:dyDescent="0.25"/>
    <row r="4710" ht="12" customHeight="1" x14ac:dyDescent="0.25"/>
    <row r="4711" ht="12" customHeight="1" x14ac:dyDescent="0.25"/>
    <row r="4712" ht="12" customHeight="1" x14ac:dyDescent="0.25"/>
    <row r="4713" ht="12" customHeight="1" x14ac:dyDescent="0.25"/>
    <row r="4714" ht="12" customHeight="1" x14ac:dyDescent="0.25"/>
    <row r="4715" ht="12" customHeight="1" x14ac:dyDescent="0.25"/>
    <row r="4716" ht="12" customHeight="1" x14ac:dyDescent="0.25"/>
    <row r="4717" ht="12" customHeight="1" x14ac:dyDescent="0.25"/>
    <row r="4718" ht="12" customHeight="1" x14ac:dyDescent="0.25"/>
    <row r="4719" ht="12" customHeight="1" x14ac:dyDescent="0.25"/>
    <row r="4720" ht="12" customHeight="1" x14ac:dyDescent="0.25"/>
    <row r="4721" ht="12" customHeight="1" x14ac:dyDescent="0.25"/>
    <row r="4722" ht="12" customHeight="1" x14ac:dyDescent="0.25"/>
    <row r="4723" ht="12" customHeight="1" x14ac:dyDescent="0.25"/>
    <row r="4724" ht="12" customHeight="1" x14ac:dyDescent="0.25"/>
    <row r="4725" ht="12" customHeight="1" x14ac:dyDescent="0.25"/>
    <row r="4726" ht="12" customHeight="1" x14ac:dyDescent="0.25"/>
    <row r="4727" ht="12" customHeight="1" x14ac:dyDescent="0.25"/>
    <row r="4728" ht="12" customHeight="1" x14ac:dyDescent="0.25"/>
    <row r="4729" ht="12" customHeight="1" x14ac:dyDescent="0.25"/>
    <row r="4730" ht="12" customHeight="1" x14ac:dyDescent="0.25"/>
    <row r="4731" ht="12" customHeight="1" x14ac:dyDescent="0.25"/>
    <row r="4732" ht="12" customHeight="1" x14ac:dyDescent="0.25"/>
    <row r="4733" ht="12" customHeight="1" x14ac:dyDescent="0.25"/>
    <row r="4734" ht="12" customHeight="1" x14ac:dyDescent="0.25"/>
    <row r="4735" ht="12" customHeight="1" x14ac:dyDescent="0.25"/>
    <row r="4736" ht="12" customHeight="1" x14ac:dyDescent="0.25"/>
    <row r="4737" ht="12" customHeight="1" x14ac:dyDescent="0.25"/>
    <row r="4738" ht="12" customHeight="1" x14ac:dyDescent="0.25"/>
    <row r="4739" ht="12" customHeight="1" x14ac:dyDescent="0.25"/>
    <row r="4740" ht="12" customHeight="1" x14ac:dyDescent="0.25"/>
    <row r="4741" ht="12" customHeight="1" x14ac:dyDescent="0.25"/>
    <row r="4742" ht="12" customHeight="1" x14ac:dyDescent="0.25"/>
    <row r="4743" ht="12" customHeight="1" x14ac:dyDescent="0.25"/>
    <row r="4744" ht="12" customHeight="1" x14ac:dyDescent="0.25"/>
    <row r="4745" ht="12" customHeight="1" x14ac:dyDescent="0.25"/>
    <row r="4746" ht="12" customHeight="1" x14ac:dyDescent="0.25"/>
    <row r="4747" ht="12" customHeight="1" x14ac:dyDescent="0.25"/>
    <row r="4748" ht="12" customHeight="1" x14ac:dyDescent="0.25"/>
    <row r="4749" ht="12" customHeight="1" x14ac:dyDescent="0.25"/>
    <row r="4750" ht="12" customHeight="1" x14ac:dyDescent="0.25"/>
    <row r="4751" ht="12" customHeight="1" x14ac:dyDescent="0.25"/>
    <row r="4752" ht="12" customHeight="1" x14ac:dyDescent="0.25"/>
    <row r="4753" ht="12" customHeight="1" x14ac:dyDescent="0.25"/>
    <row r="4754" ht="12" customHeight="1" x14ac:dyDescent="0.25"/>
    <row r="4755" ht="12" customHeight="1" x14ac:dyDescent="0.25"/>
    <row r="4756" ht="12" customHeight="1" x14ac:dyDescent="0.25"/>
    <row r="4757" ht="12" customHeight="1" x14ac:dyDescent="0.25"/>
    <row r="4758" ht="12" customHeight="1" x14ac:dyDescent="0.25"/>
    <row r="4759" ht="12" customHeight="1" x14ac:dyDescent="0.25"/>
    <row r="4760" ht="12" customHeight="1" x14ac:dyDescent="0.25"/>
    <row r="4761" ht="12" customHeight="1" x14ac:dyDescent="0.25"/>
    <row r="4762" ht="12" customHeight="1" x14ac:dyDescent="0.25"/>
    <row r="4763" ht="12" customHeight="1" x14ac:dyDescent="0.25"/>
    <row r="4764" ht="12" customHeight="1" x14ac:dyDescent="0.25"/>
    <row r="4765" ht="12" customHeight="1" x14ac:dyDescent="0.25"/>
    <row r="4766" ht="12" customHeight="1" x14ac:dyDescent="0.25"/>
    <row r="4767" ht="12" customHeight="1" x14ac:dyDescent="0.25"/>
    <row r="4768" ht="12" customHeight="1" x14ac:dyDescent="0.25"/>
    <row r="4769" ht="12" customHeight="1" x14ac:dyDescent="0.25"/>
    <row r="4770" ht="12" customHeight="1" x14ac:dyDescent="0.25"/>
    <row r="4771" ht="12" customHeight="1" x14ac:dyDescent="0.25"/>
    <row r="4772" ht="12" customHeight="1" x14ac:dyDescent="0.25"/>
    <row r="4773" ht="12" customHeight="1" x14ac:dyDescent="0.25"/>
    <row r="4774" ht="12" customHeight="1" x14ac:dyDescent="0.25"/>
    <row r="4775" ht="12" customHeight="1" x14ac:dyDescent="0.25"/>
    <row r="4776" ht="12" customHeight="1" x14ac:dyDescent="0.25"/>
    <row r="4777" ht="12" customHeight="1" x14ac:dyDescent="0.25"/>
    <row r="4778" ht="12" customHeight="1" x14ac:dyDescent="0.25"/>
    <row r="4779" ht="12" customHeight="1" x14ac:dyDescent="0.25"/>
    <row r="4780" ht="12" customHeight="1" x14ac:dyDescent="0.25"/>
    <row r="4781" ht="12" customHeight="1" x14ac:dyDescent="0.25"/>
    <row r="4782" ht="12" customHeight="1" x14ac:dyDescent="0.25"/>
    <row r="4783" ht="12" customHeight="1" x14ac:dyDescent="0.25"/>
    <row r="4784" ht="12" customHeight="1" x14ac:dyDescent="0.25"/>
    <row r="4785" ht="12" customHeight="1" x14ac:dyDescent="0.25"/>
    <row r="4786" ht="12" customHeight="1" x14ac:dyDescent="0.25"/>
    <row r="4787" ht="12" customHeight="1" x14ac:dyDescent="0.25"/>
    <row r="4788" ht="12" customHeight="1" x14ac:dyDescent="0.25"/>
    <row r="4789" ht="12" customHeight="1" x14ac:dyDescent="0.25"/>
    <row r="4790" ht="12" customHeight="1" x14ac:dyDescent="0.25"/>
    <row r="4791" ht="12" customHeight="1" x14ac:dyDescent="0.25"/>
    <row r="4792" ht="12" customHeight="1" x14ac:dyDescent="0.25"/>
    <row r="4793" ht="12" customHeight="1" x14ac:dyDescent="0.25"/>
    <row r="4794" ht="12" customHeight="1" x14ac:dyDescent="0.25"/>
    <row r="4795" ht="12" customHeight="1" x14ac:dyDescent="0.25"/>
    <row r="4796" ht="12" customHeight="1" x14ac:dyDescent="0.25"/>
    <row r="4797" ht="12" customHeight="1" x14ac:dyDescent="0.25"/>
    <row r="4798" ht="12" customHeight="1" x14ac:dyDescent="0.25"/>
    <row r="4799" ht="12" customHeight="1" x14ac:dyDescent="0.25"/>
    <row r="4800" ht="12" customHeight="1" x14ac:dyDescent="0.25"/>
    <row r="4801" ht="12" customHeight="1" x14ac:dyDescent="0.25"/>
    <row r="4802" ht="12" customHeight="1" x14ac:dyDescent="0.25"/>
    <row r="4803" ht="12" customHeight="1" x14ac:dyDescent="0.25"/>
    <row r="4804" ht="12" customHeight="1" x14ac:dyDescent="0.25"/>
    <row r="4805" ht="12" customHeight="1" x14ac:dyDescent="0.25"/>
    <row r="4806" ht="12" customHeight="1" x14ac:dyDescent="0.25"/>
    <row r="4807" ht="12" customHeight="1" x14ac:dyDescent="0.25"/>
    <row r="4808" ht="12" customHeight="1" x14ac:dyDescent="0.25"/>
    <row r="4809" ht="12" customHeight="1" x14ac:dyDescent="0.25"/>
    <row r="4810" ht="12" customHeight="1" x14ac:dyDescent="0.25"/>
    <row r="4811" ht="12" customHeight="1" x14ac:dyDescent="0.25"/>
    <row r="4812" ht="12" customHeight="1" x14ac:dyDescent="0.25"/>
    <row r="4813" ht="12" customHeight="1" x14ac:dyDescent="0.25"/>
    <row r="4814" ht="12" customHeight="1" x14ac:dyDescent="0.25"/>
    <row r="4815" ht="12" customHeight="1" x14ac:dyDescent="0.25"/>
    <row r="4816" ht="12" customHeight="1" x14ac:dyDescent="0.25"/>
    <row r="4817" ht="12" customHeight="1" x14ac:dyDescent="0.25"/>
    <row r="4818" ht="12" customHeight="1" x14ac:dyDescent="0.25"/>
    <row r="4819" ht="12" customHeight="1" x14ac:dyDescent="0.25"/>
    <row r="4820" ht="12" customHeight="1" x14ac:dyDescent="0.25"/>
    <row r="4821" ht="12" customHeight="1" x14ac:dyDescent="0.25"/>
    <row r="4822" ht="12" customHeight="1" x14ac:dyDescent="0.25"/>
    <row r="4823" ht="12" customHeight="1" x14ac:dyDescent="0.25"/>
    <row r="4824" ht="12" customHeight="1" x14ac:dyDescent="0.25"/>
    <row r="4825" ht="12" customHeight="1" x14ac:dyDescent="0.25"/>
    <row r="4826" ht="12" customHeight="1" x14ac:dyDescent="0.25"/>
    <row r="4827" ht="12" customHeight="1" x14ac:dyDescent="0.25"/>
    <row r="4828" ht="12" customHeight="1" x14ac:dyDescent="0.25"/>
    <row r="4829" ht="12" customHeight="1" x14ac:dyDescent="0.25"/>
    <row r="4830" ht="12" customHeight="1" x14ac:dyDescent="0.25"/>
    <row r="4831" ht="12" customHeight="1" x14ac:dyDescent="0.25"/>
    <row r="4832" ht="12" customHeight="1" x14ac:dyDescent="0.25"/>
    <row r="4833" ht="12" customHeight="1" x14ac:dyDescent="0.25"/>
    <row r="4834" ht="12" customHeight="1" x14ac:dyDescent="0.25"/>
    <row r="4835" ht="12" customHeight="1" x14ac:dyDescent="0.25"/>
    <row r="4836" ht="12" customHeight="1" x14ac:dyDescent="0.25"/>
    <row r="4837" ht="12" customHeight="1" x14ac:dyDescent="0.25"/>
    <row r="4838" ht="12" customHeight="1" x14ac:dyDescent="0.25"/>
    <row r="4839" ht="12" customHeight="1" x14ac:dyDescent="0.25"/>
    <row r="4840" ht="12" customHeight="1" x14ac:dyDescent="0.25"/>
    <row r="4841" ht="12" customHeight="1" x14ac:dyDescent="0.25"/>
    <row r="4842" ht="12" customHeight="1" x14ac:dyDescent="0.25"/>
    <row r="4843" ht="12" customHeight="1" x14ac:dyDescent="0.25"/>
    <row r="4844" ht="12" customHeight="1" x14ac:dyDescent="0.25"/>
    <row r="4845" ht="12" customHeight="1" x14ac:dyDescent="0.25"/>
    <row r="4846" ht="12" customHeight="1" x14ac:dyDescent="0.25"/>
    <row r="4847" ht="12" customHeight="1" x14ac:dyDescent="0.25"/>
    <row r="4848" ht="12" customHeight="1" x14ac:dyDescent="0.25"/>
    <row r="4849" ht="12" customHeight="1" x14ac:dyDescent="0.25"/>
    <row r="4850" ht="12" customHeight="1" x14ac:dyDescent="0.25"/>
    <row r="4851" ht="12" customHeight="1" x14ac:dyDescent="0.25"/>
    <row r="4852" ht="12" customHeight="1" x14ac:dyDescent="0.25"/>
    <row r="4853" ht="12" customHeight="1" x14ac:dyDescent="0.25"/>
    <row r="4854" ht="12" customHeight="1" x14ac:dyDescent="0.25"/>
    <row r="4855" ht="12" customHeight="1" x14ac:dyDescent="0.25"/>
    <row r="4856" ht="12" customHeight="1" x14ac:dyDescent="0.25"/>
    <row r="4857" ht="12" customHeight="1" x14ac:dyDescent="0.25"/>
    <row r="4858" ht="12" customHeight="1" x14ac:dyDescent="0.25"/>
    <row r="4859" ht="12" customHeight="1" x14ac:dyDescent="0.25"/>
    <row r="4860" ht="12" customHeight="1" x14ac:dyDescent="0.25"/>
    <row r="4861" ht="12" customHeight="1" x14ac:dyDescent="0.25"/>
    <row r="4862" ht="12" customHeight="1" x14ac:dyDescent="0.25"/>
    <row r="4863" ht="12" customHeight="1" x14ac:dyDescent="0.25"/>
    <row r="4864" ht="12" customHeight="1" x14ac:dyDescent="0.25"/>
    <row r="4865" ht="12" customHeight="1" x14ac:dyDescent="0.25"/>
    <row r="4866" ht="12" customHeight="1" x14ac:dyDescent="0.25"/>
    <row r="4867" ht="12" customHeight="1" x14ac:dyDescent="0.25"/>
    <row r="4868" ht="12" customHeight="1" x14ac:dyDescent="0.25"/>
    <row r="4869" ht="12" customHeight="1" x14ac:dyDescent="0.25"/>
    <row r="4870" ht="12" customHeight="1" x14ac:dyDescent="0.25"/>
    <row r="4871" ht="12" customHeight="1" x14ac:dyDescent="0.25"/>
    <row r="4872" ht="12" customHeight="1" x14ac:dyDescent="0.25"/>
    <row r="4873" ht="12" customHeight="1" x14ac:dyDescent="0.25"/>
    <row r="4874" ht="12" customHeight="1" x14ac:dyDescent="0.25"/>
    <row r="4875" ht="12" customHeight="1" x14ac:dyDescent="0.25"/>
    <row r="4876" ht="12" customHeight="1" x14ac:dyDescent="0.25"/>
    <row r="4877" ht="12" customHeight="1" x14ac:dyDescent="0.25"/>
    <row r="4878" ht="12" customHeight="1" x14ac:dyDescent="0.25"/>
    <row r="4879" ht="12" customHeight="1" x14ac:dyDescent="0.25"/>
    <row r="4880" ht="12" customHeight="1" x14ac:dyDescent="0.25"/>
    <row r="4881" ht="12" customHeight="1" x14ac:dyDescent="0.25"/>
    <row r="4882" ht="12" customHeight="1" x14ac:dyDescent="0.25"/>
    <row r="4883" ht="12" customHeight="1" x14ac:dyDescent="0.25"/>
    <row r="4884" ht="12" customHeight="1" x14ac:dyDescent="0.25"/>
    <row r="4885" ht="12" customHeight="1" x14ac:dyDescent="0.25"/>
    <row r="4886" ht="12" customHeight="1" x14ac:dyDescent="0.25"/>
    <row r="4887" ht="12" customHeight="1" x14ac:dyDescent="0.25"/>
    <row r="4888" ht="12" customHeight="1" x14ac:dyDescent="0.25"/>
    <row r="4889" ht="12" customHeight="1" x14ac:dyDescent="0.25"/>
    <row r="4890" ht="12" customHeight="1" x14ac:dyDescent="0.25"/>
    <row r="4891" ht="12" customHeight="1" x14ac:dyDescent="0.25"/>
    <row r="4892" ht="12" customHeight="1" x14ac:dyDescent="0.25"/>
    <row r="4893" ht="12" customHeight="1" x14ac:dyDescent="0.25"/>
    <row r="4894" ht="12" customHeight="1" x14ac:dyDescent="0.25"/>
    <row r="4895" ht="12" customHeight="1" x14ac:dyDescent="0.25"/>
    <row r="4896" ht="12" customHeight="1" x14ac:dyDescent="0.25"/>
    <row r="4897" ht="12" customHeight="1" x14ac:dyDescent="0.25"/>
    <row r="4898" ht="12" customHeight="1" x14ac:dyDescent="0.25"/>
    <row r="4899" ht="12" customHeight="1" x14ac:dyDescent="0.25"/>
    <row r="4900" ht="12" customHeight="1" x14ac:dyDescent="0.25"/>
    <row r="4901" ht="12" customHeight="1" x14ac:dyDescent="0.25"/>
    <row r="4902" ht="12" customHeight="1" x14ac:dyDescent="0.25"/>
    <row r="4903" ht="12" customHeight="1" x14ac:dyDescent="0.25"/>
    <row r="4904" ht="12" customHeight="1" x14ac:dyDescent="0.25"/>
    <row r="4905" ht="12" customHeight="1" x14ac:dyDescent="0.25"/>
    <row r="4906" ht="12" customHeight="1" x14ac:dyDescent="0.25"/>
    <row r="4907" ht="12" customHeight="1" x14ac:dyDescent="0.25"/>
    <row r="4908" ht="12" customHeight="1" x14ac:dyDescent="0.25"/>
    <row r="4909" ht="12" customHeight="1" x14ac:dyDescent="0.25"/>
    <row r="4910" ht="12" customHeight="1" x14ac:dyDescent="0.25"/>
    <row r="4911" ht="12" customHeight="1" x14ac:dyDescent="0.25"/>
    <row r="4912" ht="12" customHeight="1" x14ac:dyDescent="0.25"/>
    <row r="4913" ht="12" customHeight="1" x14ac:dyDescent="0.25"/>
    <row r="4914" ht="12" customHeight="1" x14ac:dyDescent="0.25"/>
    <row r="4915" ht="12" customHeight="1" x14ac:dyDescent="0.25"/>
    <row r="4916" ht="12" customHeight="1" x14ac:dyDescent="0.25"/>
    <row r="4917" ht="12" customHeight="1" x14ac:dyDescent="0.25"/>
    <row r="4918" ht="12" customHeight="1" x14ac:dyDescent="0.25"/>
    <row r="4919" ht="12" customHeight="1" x14ac:dyDescent="0.25"/>
    <row r="4920" ht="12" customHeight="1" x14ac:dyDescent="0.25"/>
    <row r="4921" ht="12" customHeight="1" x14ac:dyDescent="0.25"/>
    <row r="4922" ht="12" customHeight="1" x14ac:dyDescent="0.25"/>
    <row r="4923" ht="12" customHeight="1" x14ac:dyDescent="0.25"/>
    <row r="4924" ht="12" customHeight="1" x14ac:dyDescent="0.25"/>
    <row r="4925" ht="12" customHeight="1" x14ac:dyDescent="0.25"/>
    <row r="4926" ht="12" customHeight="1" x14ac:dyDescent="0.25"/>
    <row r="4927" ht="12" customHeight="1" x14ac:dyDescent="0.25"/>
    <row r="4928" ht="12" customHeight="1" x14ac:dyDescent="0.25"/>
    <row r="4929" ht="12" customHeight="1" x14ac:dyDescent="0.25"/>
    <row r="4930" ht="12" customHeight="1" x14ac:dyDescent="0.25"/>
    <row r="4931" ht="12" customHeight="1" x14ac:dyDescent="0.25"/>
    <row r="4932" ht="12" customHeight="1" x14ac:dyDescent="0.25"/>
    <row r="4933" ht="12" customHeight="1" x14ac:dyDescent="0.25"/>
    <row r="4934" ht="12" customHeight="1" x14ac:dyDescent="0.25"/>
    <row r="4935" ht="12" customHeight="1" x14ac:dyDescent="0.25"/>
    <row r="4936" ht="12" customHeight="1" x14ac:dyDescent="0.25"/>
    <row r="4937" ht="12" customHeight="1" x14ac:dyDescent="0.25"/>
    <row r="4938" ht="12" customHeight="1" x14ac:dyDescent="0.25"/>
    <row r="4939" ht="12" customHeight="1" x14ac:dyDescent="0.25"/>
    <row r="4940" ht="12" customHeight="1" x14ac:dyDescent="0.25"/>
    <row r="4941" ht="12" customHeight="1" x14ac:dyDescent="0.25"/>
    <row r="4942" ht="12" customHeight="1" x14ac:dyDescent="0.25"/>
    <row r="4943" ht="12" customHeight="1" x14ac:dyDescent="0.25"/>
    <row r="4944" ht="12" customHeight="1" x14ac:dyDescent="0.25"/>
    <row r="4945" ht="12" customHeight="1" x14ac:dyDescent="0.25"/>
    <row r="4946" ht="12" customHeight="1" x14ac:dyDescent="0.25"/>
    <row r="4947" ht="12" customHeight="1" x14ac:dyDescent="0.25"/>
    <row r="4948" ht="12" customHeight="1" x14ac:dyDescent="0.25"/>
    <row r="4949" ht="12" customHeight="1" x14ac:dyDescent="0.25"/>
    <row r="4950" ht="12" customHeight="1" x14ac:dyDescent="0.25"/>
    <row r="4951" ht="12" customHeight="1" x14ac:dyDescent="0.25"/>
    <row r="4952" ht="12" customHeight="1" x14ac:dyDescent="0.25"/>
    <row r="4953" ht="12" customHeight="1" x14ac:dyDescent="0.25"/>
    <row r="4954" ht="12" customHeight="1" x14ac:dyDescent="0.25"/>
    <row r="4955" ht="12" customHeight="1" x14ac:dyDescent="0.25"/>
    <row r="4956" ht="12" customHeight="1" x14ac:dyDescent="0.25"/>
    <row r="4957" ht="12" customHeight="1" x14ac:dyDescent="0.25"/>
    <row r="4958" ht="12" customHeight="1" x14ac:dyDescent="0.25"/>
    <row r="4959" ht="12" customHeight="1" x14ac:dyDescent="0.25"/>
    <row r="4960" ht="12" customHeight="1" x14ac:dyDescent="0.25"/>
    <row r="4961" ht="12" customHeight="1" x14ac:dyDescent="0.25"/>
    <row r="4962" ht="12" customHeight="1" x14ac:dyDescent="0.25"/>
    <row r="4963" ht="12" customHeight="1" x14ac:dyDescent="0.25"/>
    <row r="4964" ht="12" customHeight="1" x14ac:dyDescent="0.25"/>
    <row r="4965" ht="12" customHeight="1" x14ac:dyDescent="0.25"/>
    <row r="4966" ht="12" customHeight="1" x14ac:dyDescent="0.25"/>
    <row r="4967" ht="12" customHeight="1" x14ac:dyDescent="0.25"/>
    <row r="4968" ht="12" customHeight="1" x14ac:dyDescent="0.25"/>
    <row r="4969" ht="12" customHeight="1" x14ac:dyDescent="0.25"/>
    <row r="4970" ht="12" customHeight="1" x14ac:dyDescent="0.25"/>
    <row r="4971" ht="12" customHeight="1" x14ac:dyDescent="0.25"/>
    <row r="4972" ht="12" customHeight="1" x14ac:dyDescent="0.25"/>
    <row r="4973" ht="12" customHeight="1" x14ac:dyDescent="0.25"/>
    <row r="4974" ht="12" customHeight="1" x14ac:dyDescent="0.25"/>
    <row r="4975" ht="12" customHeight="1" x14ac:dyDescent="0.25"/>
    <row r="4976" ht="12" customHeight="1" x14ac:dyDescent="0.25"/>
    <row r="4977" ht="12" customHeight="1" x14ac:dyDescent="0.25"/>
    <row r="4978" ht="12" customHeight="1" x14ac:dyDescent="0.25"/>
    <row r="4979" ht="12" customHeight="1" x14ac:dyDescent="0.25"/>
    <row r="4980" ht="12" customHeight="1" x14ac:dyDescent="0.25"/>
    <row r="4981" ht="12" customHeight="1" x14ac:dyDescent="0.25"/>
    <row r="4982" ht="12" customHeight="1" x14ac:dyDescent="0.25"/>
    <row r="4983" ht="12" customHeight="1" x14ac:dyDescent="0.25"/>
    <row r="4984" ht="12" customHeight="1" x14ac:dyDescent="0.25"/>
    <row r="4985" ht="12" customHeight="1" x14ac:dyDescent="0.25"/>
    <row r="4986" ht="12" customHeight="1" x14ac:dyDescent="0.25"/>
    <row r="4987" ht="12" customHeight="1" x14ac:dyDescent="0.25"/>
    <row r="4988" ht="12" customHeight="1" x14ac:dyDescent="0.25"/>
    <row r="4989" ht="12" customHeight="1" x14ac:dyDescent="0.25"/>
    <row r="4990" ht="12" customHeight="1" x14ac:dyDescent="0.25"/>
    <row r="4991" ht="12" customHeight="1" x14ac:dyDescent="0.25"/>
    <row r="4992" ht="12" customHeight="1" x14ac:dyDescent="0.25"/>
    <row r="4993" ht="12" customHeight="1" x14ac:dyDescent="0.25"/>
    <row r="4994" ht="12" customHeight="1" x14ac:dyDescent="0.25"/>
    <row r="4995" ht="12" customHeight="1" x14ac:dyDescent="0.25"/>
    <row r="4996" ht="12" customHeight="1" x14ac:dyDescent="0.25"/>
    <row r="4997" ht="12" customHeight="1" x14ac:dyDescent="0.25"/>
    <row r="4998" ht="12" customHeight="1" x14ac:dyDescent="0.25"/>
    <row r="4999" ht="12" customHeight="1" x14ac:dyDescent="0.25"/>
    <row r="5000" ht="12" customHeight="1" x14ac:dyDescent="0.25"/>
    <row r="5001" ht="12" customHeight="1" x14ac:dyDescent="0.25"/>
    <row r="5002" ht="12" customHeight="1" x14ac:dyDescent="0.25"/>
    <row r="5003" ht="12" customHeight="1" x14ac:dyDescent="0.25"/>
    <row r="5004" ht="12" customHeight="1" x14ac:dyDescent="0.25"/>
    <row r="5005" ht="12" customHeight="1" x14ac:dyDescent="0.25"/>
    <row r="5006" ht="12" customHeight="1" x14ac:dyDescent="0.25"/>
    <row r="5007" ht="12" customHeight="1" x14ac:dyDescent="0.25"/>
    <row r="5008" ht="12" customHeight="1" x14ac:dyDescent="0.25"/>
    <row r="5009" ht="12" customHeight="1" x14ac:dyDescent="0.25"/>
    <row r="5010" ht="12" customHeight="1" x14ac:dyDescent="0.25"/>
    <row r="5011" ht="12" customHeight="1" x14ac:dyDescent="0.25"/>
    <row r="5012" ht="12" customHeight="1" x14ac:dyDescent="0.25"/>
    <row r="5013" ht="12" customHeight="1" x14ac:dyDescent="0.25"/>
    <row r="5014" ht="12" customHeight="1" x14ac:dyDescent="0.25"/>
    <row r="5015" ht="12" customHeight="1" x14ac:dyDescent="0.25"/>
    <row r="5016" ht="12" customHeight="1" x14ac:dyDescent="0.25"/>
    <row r="5017" ht="12" customHeight="1" x14ac:dyDescent="0.25"/>
    <row r="5018" ht="12" customHeight="1" x14ac:dyDescent="0.25"/>
    <row r="5019" ht="12" customHeight="1" x14ac:dyDescent="0.25"/>
    <row r="5020" ht="12" customHeight="1" x14ac:dyDescent="0.25"/>
    <row r="5021" ht="12" customHeight="1" x14ac:dyDescent="0.25"/>
    <row r="5022" ht="12" customHeight="1" x14ac:dyDescent="0.25"/>
    <row r="5023" ht="12" customHeight="1" x14ac:dyDescent="0.25"/>
    <row r="5024" ht="12" customHeight="1" x14ac:dyDescent="0.25"/>
    <row r="5025" ht="12" customHeight="1" x14ac:dyDescent="0.25"/>
    <row r="5026" ht="12" customHeight="1" x14ac:dyDescent="0.25"/>
    <row r="5027" ht="12" customHeight="1" x14ac:dyDescent="0.25"/>
    <row r="5028" ht="12" customHeight="1" x14ac:dyDescent="0.25"/>
    <row r="5029" ht="12" customHeight="1" x14ac:dyDescent="0.25"/>
    <row r="5030" ht="12" customHeight="1" x14ac:dyDescent="0.25"/>
    <row r="5031" ht="12" customHeight="1" x14ac:dyDescent="0.25"/>
    <row r="5032" ht="12" customHeight="1" x14ac:dyDescent="0.25"/>
    <row r="5033" ht="12" customHeight="1" x14ac:dyDescent="0.25"/>
    <row r="5034" ht="12" customHeight="1" x14ac:dyDescent="0.25"/>
    <row r="5035" ht="12" customHeight="1" x14ac:dyDescent="0.25"/>
    <row r="5036" ht="12" customHeight="1" x14ac:dyDescent="0.25"/>
    <row r="5037" ht="12" customHeight="1" x14ac:dyDescent="0.25"/>
    <row r="5038" ht="12" customHeight="1" x14ac:dyDescent="0.25"/>
    <row r="5039" ht="12" customHeight="1" x14ac:dyDescent="0.25"/>
    <row r="5040" ht="12" customHeight="1" x14ac:dyDescent="0.25"/>
    <row r="5041" ht="12" customHeight="1" x14ac:dyDescent="0.25"/>
    <row r="5042" ht="12" customHeight="1" x14ac:dyDescent="0.25"/>
    <row r="5043" ht="12" customHeight="1" x14ac:dyDescent="0.25"/>
    <row r="5044" ht="12" customHeight="1" x14ac:dyDescent="0.25"/>
    <row r="5045" ht="12" customHeight="1" x14ac:dyDescent="0.25"/>
    <row r="5046" ht="12" customHeight="1" x14ac:dyDescent="0.25"/>
    <row r="5047" ht="12" customHeight="1" x14ac:dyDescent="0.25"/>
    <row r="5048" ht="12" customHeight="1" x14ac:dyDescent="0.25"/>
    <row r="5049" ht="12" customHeight="1" x14ac:dyDescent="0.25"/>
    <row r="5050" ht="12" customHeight="1" x14ac:dyDescent="0.25"/>
    <row r="5051" ht="12" customHeight="1" x14ac:dyDescent="0.25"/>
    <row r="5052" ht="12" customHeight="1" x14ac:dyDescent="0.25"/>
    <row r="5053" ht="12" customHeight="1" x14ac:dyDescent="0.25"/>
    <row r="5054" ht="12" customHeight="1" x14ac:dyDescent="0.25"/>
    <row r="5055" ht="12" customHeight="1" x14ac:dyDescent="0.25"/>
    <row r="5056" ht="12" customHeight="1" x14ac:dyDescent="0.25"/>
    <row r="5057" ht="12" customHeight="1" x14ac:dyDescent="0.25"/>
    <row r="5058" ht="12" customHeight="1" x14ac:dyDescent="0.25"/>
    <row r="5059" ht="12" customHeight="1" x14ac:dyDescent="0.25"/>
    <row r="5060" ht="12" customHeight="1" x14ac:dyDescent="0.25"/>
    <row r="5061" ht="12" customHeight="1" x14ac:dyDescent="0.25"/>
    <row r="5062" ht="12" customHeight="1" x14ac:dyDescent="0.25"/>
    <row r="5063" ht="12" customHeight="1" x14ac:dyDescent="0.25"/>
    <row r="5064" ht="12" customHeight="1" x14ac:dyDescent="0.25"/>
    <row r="5065" ht="12" customHeight="1" x14ac:dyDescent="0.25"/>
    <row r="5066" ht="12" customHeight="1" x14ac:dyDescent="0.25"/>
    <row r="5067" ht="12" customHeight="1" x14ac:dyDescent="0.25"/>
    <row r="5068" ht="12" customHeight="1" x14ac:dyDescent="0.25"/>
    <row r="5069" ht="12" customHeight="1" x14ac:dyDescent="0.25"/>
    <row r="5070" ht="12" customHeight="1" x14ac:dyDescent="0.25"/>
    <row r="5071" ht="12" customHeight="1" x14ac:dyDescent="0.25"/>
    <row r="5072" ht="12" customHeight="1" x14ac:dyDescent="0.25"/>
    <row r="5073" ht="12" customHeight="1" x14ac:dyDescent="0.25"/>
    <row r="5074" ht="12" customHeight="1" x14ac:dyDescent="0.25"/>
    <row r="5075" ht="12" customHeight="1" x14ac:dyDescent="0.25"/>
    <row r="5076" ht="12" customHeight="1" x14ac:dyDescent="0.25"/>
    <row r="5077" ht="12" customHeight="1" x14ac:dyDescent="0.25"/>
    <row r="5078" ht="12" customHeight="1" x14ac:dyDescent="0.25"/>
    <row r="5079" ht="12" customHeight="1" x14ac:dyDescent="0.25"/>
    <row r="5080" ht="12" customHeight="1" x14ac:dyDescent="0.25"/>
    <row r="5081" ht="12" customHeight="1" x14ac:dyDescent="0.25"/>
    <row r="5082" ht="12" customHeight="1" x14ac:dyDescent="0.25"/>
    <row r="5083" ht="12" customHeight="1" x14ac:dyDescent="0.25"/>
    <row r="5084" ht="12" customHeight="1" x14ac:dyDescent="0.25"/>
    <row r="5085" ht="12" customHeight="1" x14ac:dyDescent="0.25"/>
    <row r="5086" ht="12" customHeight="1" x14ac:dyDescent="0.25"/>
    <row r="5087" ht="12" customHeight="1" x14ac:dyDescent="0.25"/>
    <row r="5088" ht="12" customHeight="1" x14ac:dyDescent="0.25"/>
    <row r="5089" ht="12" customHeight="1" x14ac:dyDescent="0.25"/>
    <row r="5090" ht="12" customHeight="1" x14ac:dyDescent="0.25"/>
    <row r="5091" ht="12" customHeight="1" x14ac:dyDescent="0.25"/>
    <row r="5092" ht="12" customHeight="1" x14ac:dyDescent="0.25"/>
    <row r="5093" ht="12" customHeight="1" x14ac:dyDescent="0.25"/>
    <row r="5094" ht="12" customHeight="1" x14ac:dyDescent="0.25"/>
    <row r="5095" ht="12" customHeight="1" x14ac:dyDescent="0.25"/>
    <row r="5096" ht="12" customHeight="1" x14ac:dyDescent="0.25"/>
    <row r="5097" ht="12" customHeight="1" x14ac:dyDescent="0.25"/>
    <row r="5098" ht="12" customHeight="1" x14ac:dyDescent="0.25"/>
    <row r="5099" ht="12" customHeight="1" x14ac:dyDescent="0.25"/>
    <row r="5100" ht="12" customHeight="1" x14ac:dyDescent="0.25"/>
    <row r="5101" ht="12" customHeight="1" x14ac:dyDescent="0.25"/>
    <row r="5102" ht="12" customHeight="1" x14ac:dyDescent="0.25"/>
    <row r="5103" ht="12" customHeight="1" x14ac:dyDescent="0.25"/>
    <row r="5104" ht="12" customHeight="1" x14ac:dyDescent="0.25"/>
    <row r="5105" ht="12" customHeight="1" x14ac:dyDescent="0.25"/>
    <row r="5106" ht="12" customHeight="1" x14ac:dyDescent="0.25"/>
    <row r="5107" ht="12" customHeight="1" x14ac:dyDescent="0.25"/>
    <row r="5108" ht="12" customHeight="1" x14ac:dyDescent="0.25"/>
    <row r="5109" ht="12" customHeight="1" x14ac:dyDescent="0.25"/>
    <row r="5110" ht="12" customHeight="1" x14ac:dyDescent="0.25"/>
    <row r="5111" ht="12" customHeight="1" x14ac:dyDescent="0.25"/>
    <row r="5112" ht="12" customHeight="1" x14ac:dyDescent="0.25"/>
    <row r="5113" ht="12" customHeight="1" x14ac:dyDescent="0.25"/>
    <row r="5114" ht="12" customHeight="1" x14ac:dyDescent="0.25"/>
    <row r="5115" ht="12" customHeight="1" x14ac:dyDescent="0.25"/>
    <row r="5116" ht="12" customHeight="1" x14ac:dyDescent="0.25"/>
    <row r="5117" ht="12" customHeight="1" x14ac:dyDescent="0.25"/>
    <row r="5118" ht="12" customHeight="1" x14ac:dyDescent="0.25"/>
    <row r="5119" ht="12" customHeight="1" x14ac:dyDescent="0.25"/>
    <row r="5120" ht="12" customHeight="1" x14ac:dyDescent="0.25"/>
    <row r="5121" ht="12" customHeight="1" x14ac:dyDescent="0.25"/>
    <row r="5122" ht="12" customHeight="1" x14ac:dyDescent="0.25"/>
    <row r="5123" ht="12" customHeight="1" x14ac:dyDescent="0.25"/>
    <row r="5124" ht="12" customHeight="1" x14ac:dyDescent="0.25"/>
    <row r="5125" ht="12" customHeight="1" x14ac:dyDescent="0.25"/>
    <row r="5126" ht="12" customHeight="1" x14ac:dyDescent="0.25"/>
    <row r="5127" ht="12" customHeight="1" x14ac:dyDescent="0.25"/>
    <row r="5128" ht="12" customHeight="1" x14ac:dyDescent="0.25"/>
    <row r="5129" ht="12" customHeight="1" x14ac:dyDescent="0.25"/>
    <row r="5130" ht="12" customHeight="1" x14ac:dyDescent="0.25"/>
    <row r="5131" ht="12" customHeight="1" x14ac:dyDescent="0.25"/>
    <row r="5132" ht="12" customHeight="1" x14ac:dyDescent="0.25"/>
    <row r="5133" ht="12" customHeight="1" x14ac:dyDescent="0.25"/>
    <row r="5134" ht="12" customHeight="1" x14ac:dyDescent="0.25"/>
    <row r="5135" ht="12" customHeight="1" x14ac:dyDescent="0.25"/>
    <row r="5136" ht="12" customHeight="1" x14ac:dyDescent="0.25"/>
    <row r="5137" ht="12" customHeight="1" x14ac:dyDescent="0.25"/>
    <row r="5138" ht="12" customHeight="1" x14ac:dyDescent="0.25"/>
    <row r="5139" ht="12" customHeight="1" x14ac:dyDescent="0.25"/>
    <row r="5140" ht="12" customHeight="1" x14ac:dyDescent="0.25"/>
    <row r="5141" ht="12" customHeight="1" x14ac:dyDescent="0.25"/>
    <row r="5142" ht="12" customHeight="1" x14ac:dyDescent="0.25"/>
    <row r="5143" ht="12" customHeight="1" x14ac:dyDescent="0.25"/>
    <row r="5144" ht="12" customHeight="1" x14ac:dyDescent="0.25"/>
    <row r="5145" ht="12" customHeight="1" x14ac:dyDescent="0.25"/>
    <row r="5146" ht="12" customHeight="1" x14ac:dyDescent="0.25"/>
    <row r="5147" ht="12" customHeight="1" x14ac:dyDescent="0.25"/>
    <row r="5148" ht="12" customHeight="1" x14ac:dyDescent="0.25"/>
    <row r="5149" ht="12" customHeight="1" x14ac:dyDescent="0.25"/>
    <row r="5150" ht="12" customHeight="1" x14ac:dyDescent="0.25"/>
    <row r="5151" ht="12" customHeight="1" x14ac:dyDescent="0.25"/>
    <row r="5152" ht="12" customHeight="1" x14ac:dyDescent="0.25"/>
    <row r="5153" ht="12" customHeight="1" x14ac:dyDescent="0.25"/>
    <row r="5154" ht="12" customHeight="1" x14ac:dyDescent="0.25"/>
    <row r="5155" ht="12" customHeight="1" x14ac:dyDescent="0.25"/>
    <row r="5156" ht="12" customHeight="1" x14ac:dyDescent="0.25"/>
    <row r="5157" ht="12" customHeight="1" x14ac:dyDescent="0.25"/>
    <row r="5158" ht="12" customHeight="1" x14ac:dyDescent="0.25"/>
    <row r="5159" ht="12" customHeight="1" x14ac:dyDescent="0.25"/>
    <row r="5160" ht="12" customHeight="1" x14ac:dyDescent="0.25"/>
    <row r="5161" ht="12" customHeight="1" x14ac:dyDescent="0.25"/>
    <row r="5162" ht="12" customHeight="1" x14ac:dyDescent="0.25"/>
    <row r="5163" ht="12" customHeight="1" x14ac:dyDescent="0.25"/>
    <row r="5164" ht="12" customHeight="1" x14ac:dyDescent="0.25"/>
    <row r="5165" ht="12" customHeight="1" x14ac:dyDescent="0.25"/>
    <row r="5166" ht="12" customHeight="1" x14ac:dyDescent="0.25"/>
    <row r="5167" ht="12" customHeight="1" x14ac:dyDescent="0.25"/>
    <row r="5168" ht="12" customHeight="1" x14ac:dyDescent="0.25"/>
    <row r="5169" ht="12" customHeight="1" x14ac:dyDescent="0.25"/>
    <row r="5170" ht="12" customHeight="1" x14ac:dyDescent="0.25"/>
    <row r="5171" ht="12" customHeight="1" x14ac:dyDescent="0.25"/>
    <row r="5172" ht="12" customHeight="1" x14ac:dyDescent="0.25"/>
    <row r="5173" ht="12" customHeight="1" x14ac:dyDescent="0.25"/>
    <row r="5174" ht="12" customHeight="1" x14ac:dyDescent="0.25"/>
    <row r="5175" ht="12" customHeight="1" x14ac:dyDescent="0.25"/>
    <row r="5176" ht="12" customHeight="1" x14ac:dyDescent="0.25"/>
    <row r="5177" ht="12" customHeight="1" x14ac:dyDescent="0.25"/>
    <row r="5178" ht="12" customHeight="1" x14ac:dyDescent="0.25"/>
    <row r="5179" ht="12" customHeight="1" x14ac:dyDescent="0.25"/>
    <row r="5180" ht="12" customHeight="1" x14ac:dyDescent="0.25"/>
    <row r="5181" ht="12" customHeight="1" x14ac:dyDescent="0.25"/>
    <row r="5182" ht="12" customHeight="1" x14ac:dyDescent="0.25"/>
    <row r="5183" ht="12" customHeight="1" x14ac:dyDescent="0.25"/>
    <row r="5184" ht="12" customHeight="1" x14ac:dyDescent="0.25"/>
    <row r="5185" ht="12" customHeight="1" x14ac:dyDescent="0.25"/>
    <row r="5186" ht="12" customHeight="1" x14ac:dyDescent="0.25"/>
    <row r="5187" ht="12" customHeight="1" x14ac:dyDescent="0.25"/>
    <row r="5188" ht="12" customHeight="1" x14ac:dyDescent="0.25"/>
    <row r="5189" ht="12" customHeight="1" x14ac:dyDescent="0.25"/>
    <row r="5190" ht="12" customHeight="1" x14ac:dyDescent="0.25"/>
    <row r="5191" ht="12" customHeight="1" x14ac:dyDescent="0.25"/>
    <row r="5192" ht="12" customHeight="1" x14ac:dyDescent="0.25"/>
    <row r="5193" ht="12" customHeight="1" x14ac:dyDescent="0.25"/>
    <row r="5194" ht="12" customHeight="1" x14ac:dyDescent="0.25"/>
    <row r="5195" ht="12" customHeight="1" x14ac:dyDescent="0.25"/>
    <row r="5196" ht="12" customHeight="1" x14ac:dyDescent="0.25"/>
    <row r="5197" ht="12" customHeight="1" x14ac:dyDescent="0.25"/>
    <row r="5198" ht="12" customHeight="1" x14ac:dyDescent="0.25"/>
    <row r="5199" ht="12" customHeight="1" x14ac:dyDescent="0.25"/>
    <row r="5200" ht="12" customHeight="1" x14ac:dyDescent="0.25"/>
    <row r="5201" ht="12" customHeight="1" x14ac:dyDescent="0.25"/>
    <row r="5202" ht="12" customHeight="1" x14ac:dyDescent="0.25"/>
    <row r="5203" ht="12" customHeight="1" x14ac:dyDescent="0.25"/>
    <row r="5204" ht="12" customHeight="1" x14ac:dyDescent="0.25"/>
    <row r="5205" ht="12" customHeight="1" x14ac:dyDescent="0.25"/>
    <row r="5206" ht="12" customHeight="1" x14ac:dyDescent="0.25"/>
    <row r="5207" ht="12" customHeight="1" x14ac:dyDescent="0.25"/>
    <row r="5208" ht="12" customHeight="1" x14ac:dyDescent="0.25"/>
    <row r="5209" ht="12" customHeight="1" x14ac:dyDescent="0.25"/>
    <row r="5210" ht="12" customHeight="1" x14ac:dyDescent="0.25"/>
    <row r="5211" ht="12" customHeight="1" x14ac:dyDescent="0.25"/>
    <row r="5212" ht="12" customHeight="1" x14ac:dyDescent="0.25"/>
    <row r="5213" ht="12" customHeight="1" x14ac:dyDescent="0.25"/>
    <row r="5214" ht="12" customHeight="1" x14ac:dyDescent="0.25"/>
    <row r="5215" ht="12" customHeight="1" x14ac:dyDescent="0.25"/>
    <row r="5216" ht="12" customHeight="1" x14ac:dyDescent="0.25"/>
    <row r="5217" ht="12" customHeight="1" x14ac:dyDescent="0.25"/>
    <row r="5218" ht="12" customHeight="1" x14ac:dyDescent="0.25"/>
    <row r="5219" ht="12" customHeight="1" x14ac:dyDescent="0.25"/>
    <row r="5220" ht="12" customHeight="1" x14ac:dyDescent="0.25"/>
    <row r="5221" ht="12" customHeight="1" x14ac:dyDescent="0.25"/>
    <row r="5222" ht="12" customHeight="1" x14ac:dyDescent="0.25"/>
    <row r="5223" ht="12" customHeight="1" x14ac:dyDescent="0.25"/>
    <row r="5224" ht="12" customHeight="1" x14ac:dyDescent="0.25"/>
    <row r="5225" ht="12" customHeight="1" x14ac:dyDescent="0.25"/>
    <row r="5226" ht="12" customHeight="1" x14ac:dyDescent="0.25"/>
    <row r="5227" ht="12" customHeight="1" x14ac:dyDescent="0.25"/>
    <row r="5228" ht="12" customHeight="1" x14ac:dyDescent="0.25"/>
    <row r="5229" ht="12" customHeight="1" x14ac:dyDescent="0.25"/>
    <row r="5230" ht="12" customHeight="1" x14ac:dyDescent="0.25"/>
    <row r="5231" ht="12" customHeight="1" x14ac:dyDescent="0.25"/>
    <row r="5232" ht="12" customHeight="1" x14ac:dyDescent="0.25"/>
    <row r="5233" ht="12" customHeight="1" x14ac:dyDescent="0.25"/>
    <row r="5234" ht="12" customHeight="1" x14ac:dyDescent="0.25"/>
    <row r="5235" ht="12" customHeight="1" x14ac:dyDescent="0.25"/>
    <row r="5236" ht="12" customHeight="1" x14ac:dyDescent="0.25"/>
    <row r="5237" ht="12" customHeight="1" x14ac:dyDescent="0.25"/>
    <row r="5238" ht="12" customHeight="1" x14ac:dyDescent="0.25"/>
    <row r="5239" ht="12" customHeight="1" x14ac:dyDescent="0.25"/>
    <row r="5240" ht="12" customHeight="1" x14ac:dyDescent="0.25"/>
    <row r="5241" ht="12" customHeight="1" x14ac:dyDescent="0.25"/>
    <row r="5242" ht="12" customHeight="1" x14ac:dyDescent="0.25"/>
    <row r="5243" ht="12" customHeight="1" x14ac:dyDescent="0.25"/>
    <row r="5244" ht="12" customHeight="1" x14ac:dyDescent="0.25"/>
    <row r="5245" ht="12" customHeight="1" x14ac:dyDescent="0.25"/>
    <row r="5246" ht="12" customHeight="1" x14ac:dyDescent="0.25"/>
    <row r="5247" ht="12" customHeight="1" x14ac:dyDescent="0.25"/>
    <row r="5248" ht="12" customHeight="1" x14ac:dyDescent="0.25"/>
    <row r="5249" ht="12" customHeight="1" x14ac:dyDescent="0.25"/>
    <row r="5250" ht="12" customHeight="1" x14ac:dyDescent="0.25"/>
    <row r="5251" ht="12" customHeight="1" x14ac:dyDescent="0.25"/>
    <row r="5252" ht="12" customHeight="1" x14ac:dyDescent="0.25"/>
    <row r="5253" ht="12" customHeight="1" x14ac:dyDescent="0.25"/>
    <row r="5254" ht="12" customHeight="1" x14ac:dyDescent="0.25"/>
    <row r="5255" ht="12" customHeight="1" x14ac:dyDescent="0.25"/>
    <row r="5256" ht="12" customHeight="1" x14ac:dyDescent="0.25"/>
    <row r="5257" ht="12" customHeight="1" x14ac:dyDescent="0.25"/>
    <row r="5258" ht="12" customHeight="1" x14ac:dyDescent="0.25"/>
    <row r="5259" ht="12" customHeight="1" x14ac:dyDescent="0.25"/>
    <row r="5260" ht="12" customHeight="1" x14ac:dyDescent="0.25"/>
    <row r="5261" ht="12" customHeight="1" x14ac:dyDescent="0.25"/>
    <row r="5262" ht="12" customHeight="1" x14ac:dyDescent="0.25"/>
    <row r="5263" ht="12" customHeight="1" x14ac:dyDescent="0.25"/>
    <row r="5264" ht="12" customHeight="1" x14ac:dyDescent="0.25"/>
    <row r="5265" ht="12" customHeight="1" x14ac:dyDescent="0.25"/>
    <row r="5266" ht="12" customHeight="1" x14ac:dyDescent="0.25"/>
    <row r="5267" ht="12" customHeight="1" x14ac:dyDescent="0.25"/>
    <row r="5268" ht="12" customHeight="1" x14ac:dyDescent="0.25"/>
    <row r="5269" ht="12" customHeight="1" x14ac:dyDescent="0.25"/>
    <row r="5270" ht="12" customHeight="1" x14ac:dyDescent="0.25"/>
    <row r="5271" ht="12" customHeight="1" x14ac:dyDescent="0.25"/>
    <row r="5272" ht="12" customHeight="1" x14ac:dyDescent="0.25"/>
    <row r="5273" ht="12" customHeight="1" x14ac:dyDescent="0.25"/>
    <row r="5274" ht="12" customHeight="1" x14ac:dyDescent="0.25"/>
    <row r="5275" ht="12" customHeight="1" x14ac:dyDescent="0.25"/>
    <row r="5276" ht="12" customHeight="1" x14ac:dyDescent="0.25"/>
    <row r="5277" ht="12" customHeight="1" x14ac:dyDescent="0.25"/>
    <row r="5278" ht="12" customHeight="1" x14ac:dyDescent="0.25"/>
    <row r="5279" ht="12" customHeight="1" x14ac:dyDescent="0.25"/>
    <row r="5280" ht="12" customHeight="1" x14ac:dyDescent="0.25"/>
    <row r="5281" ht="12" customHeight="1" x14ac:dyDescent="0.25"/>
    <row r="5282" ht="12" customHeight="1" x14ac:dyDescent="0.25"/>
    <row r="5283" ht="12" customHeight="1" x14ac:dyDescent="0.25"/>
    <row r="5284" ht="12" customHeight="1" x14ac:dyDescent="0.25"/>
    <row r="5285" ht="12" customHeight="1" x14ac:dyDescent="0.25"/>
    <row r="5286" ht="12" customHeight="1" x14ac:dyDescent="0.25"/>
    <row r="5287" ht="12" customHeight="1" x14ac:dyDescent="0.25"/>
    <row r="5288" ht="12" customHeight="1" x14ac:dyDescent="0.25"/>
    <row r="5289" ht="12" customHeight="1" x14ac:dyDescent="0.25"/>
    <row r="5290" ht="12" customHeight="1" x14ac:dyDescent="0.25"/>
    <row r="5291" ht="12" customHeight="1" x14ac:dyDescent="0.25"/>
    <row r="5292" ht="12" customHeight="1" x14ac:dyDescent="0.25"/>
    <row r="5293" ht="12" customHeight="1" x14ac:dyDescent="0.25"/>
    <row r="5294" ht="12" customHeight="1" x14ac:dyDescent="0.25"/>
    <row r="5295" ht="12" customHeight="1" x14ac:dyDescent="0.25"/>
    <row r="5296" ht="12" customHeight="1" x14ac:dyDescent="0.25"/>
    <row r="5297" ht="12" customHeight="1" x14ac:dyDescent="0.25"/>
    <row r="5298" ht="12" customHeight="1" x14ac:dyDescent="0.25"/>
    <row r="5299" ht="12" customHeight="1" x14ac:dyDescent="0.25"/>
    <row r="5300" ht="12" customHeight="1" x14ac:dyDescent="0.25"/>
    <row r="5301" ht="12" customHeight="1" x14ac:dyDescent="0.25"/>
    <row r="5302" ht="12" customHeight="1" x14ac:dyDescent="0.25"/>
    <row r="5303" ht="12" customHeight="1" x14ac:dyDescent="0.25"/>
    <row r="5304" ht="12" customHeight="1" x14ac:dyDescent="0.25"/>
    <row r="5305" ht="12" customHeight="1" x14ac:dyDescent="0.25"/>
    <row r="5306" ht="12" customHeight="1" x14ac:dyDescent="0.25"/>
    <row r="5307" ht="12" customHeight="1" x14ac:dyDescent="0.25"/>
    <row r="5308" ht="12" customHeight="1" x14ac:dyDescent="0.25"/>
    <row r="5309" ht="12" customHeight="1" x14ac:dyDescent="0.25"/>
    <row r="5310" ht="12" customHeight="1" x14ac:dyDescent="0.25"/>
    <row r="5311" ht="12" customHeight="1" x14ac:dyDescent="0.25"/>
    <row r="5312" ht="12" customHeight="1" x14ac:dyDescent="0.25"/>
    <row r="5313" ht="12" customHeight="1" x14ac:dyDescent="0.25"/>
    <row r="5314" ht="12" customHeight="1" x14ac:dyDescent="0.25"/>
    <row r="5315" ht="12" customHeight="1" x14ac:dyDescent="0.25"/>
    <row r="5316" ht="12" customHeight="1" x14ac:dyDescent="0.25"/>
    <row r="5317" ht="12" customHeight="1" x14ac:dyDescent="0.25"/>
    <row r="5318" ht="12" customHeight="1" x14ac:dyDescent="0.25"/>
    <row r="5319" ht="12" customHeight="1" x14ac:dyDescent="0.25"/>
    <row r="5320" ht="12" customHeight="1" x14ac:dyDescent="0.25"/>
    <row r="5321" ht="12" customHeight="1" x14ac:dyDescent="0.25"/>
    <row r="5322" ht="12" customHeight="1" x14ac:dyDescent="0.25"/>
    <row r="5323" ht="12" customHeight="1" x14ac:dyDescent="0.25"/>
    <row r="5324" ht="12" customHeight="1" x14ac:dyDescent="0.25"/>
    <row r="5325" ht="12" customHeight="1" x14ac:dyDescent="0.25"/>
    <row r="5326" ht="12" customHeight="1" x14ac:dyDescent="0.25"/>
    <row r="5327" ht="12" customHeight="1" x14ac:dyDescent="0.25"/>
    <row r="5328" ht="12" customHeight="1" x14ac:dyDescent="0.25"/>
    <row r="5329" ht="12" customHeight="1" x14ac:dyDescent="0.25"/>
    <row r="5330" ht="12" customHeight="1" x14ac:dyDescent="0.25"/>
    <row r="5331" ht="12" customHeight="1" x14ac:dyDescent="0.25"/>
    <row r="5332" ht="12" customHeight="1" x14ac:dyDescent="0.25"/>
    <row r="5333" ht="12" customHeight="1" x14ac:dyDescent="0.25"/>
    <row r="5334" ht="12" customHeight="1" x14ac:dyDescent="0.25"/>
    <row r="5335" ht="12" customHeight="1" x14ac:dyDescent="0.25"/>
    <row r="5336" ht="12" customHeight="1" x14ac:dyDescent="0.25"/>
    <row r="5337" ht="12" customHeight="1" x14ac:dyDescent="0.25"/>
    <row r="5338" ht="12" customHeight="1" x14ac:dyDescent="0.25"/>
    <row r="5339" ht="12" customHeight="1" x14ac:dyDescent="0.25"/>
    <row r="5340" ht="12" customHeight="1" x14ac:dyDescent="0.25"/>
    <row r="5341" ht="12" customHeight="1" x14ac:dyDescent="0.25"/>
    <row r="5342" ht="12" customHeight="1" x14ac:dyDescent="0.25"/>
    <row r="5343" ht="12" customHeight="1" x14ac:dyDescent="0.25"/>
    <row r="5344" ht="12" customHeight="1" x14ac:dyDescent="0.25"/>
    <row r="5345" ht="12" customHeight="1" x14ac:dyDescent="0.25"/>
    <row r="5346" ht="12" customHeight="1" x14ac:dyDescent="0.25"/>
    <row r="5347" ht="12" customHeight="1" x14ac:dyDescent="0.25"/>
    <row r="5348" ht="12" customHeight="1" x14ac:dyDescent="0.25"/>
    <row r="5349" ht="12" customHeight="1" x14ac:dyDescent="0.25"/>
    <row r="5350" ht="12" customHeight="1" x14ac:dyDescent="0.25"/>
    <row r="5351" ht="12" customHeight="1" x14ac:dyDescent="0.25"/>
    <row r="5352" ht="12" customHeight="1" x14ac:dyDescent="0.25"/>
    <row r="5353" ht="12" customHeight="1" x14ac:dyDescent="0.25"/>
    <row r="5354" ht="12" customHeight="1" x14ac:dyDescent="0.25"/>
    <row r="5355" ht="12" customHeight="1" x14ac:dyDescent="0.25"/>
    <row r="5356" ht="12" customHeight="1" x14ac:dyDescent="0.25"/>
    <row r="5357" ht="12" customHeight="1" x14ac:dyDescent="0.25"/>
    <row r="5358" ht="12" customHeight="1" x14ac:dyDescent="0.25"/>
    <row r="5359" ht="12" customHeight="1" x14ac:dyDescent="0.25"/>
    <row r="5360" ht="12" customHeight="1" x14ac:dyDescent="0.25"/>
    <row r="5361" ht="12" customHeight="1" x14ac:dyDescent="0.25"/>
    <row r="5362" ht="12" customHeight="1" x14ac:dyDescent="0.25"/>
    <row r="5363" ht="12" customHeight="1" x14ac:dyDescent="0.25"/>
    <row r="5364" ht="12" customHeight="1" x14ac:dyDescent="0.25"/>
    <row r="5365" ht="12" customHeight="1" x14ac:dyDescent="0.25"/>
    <row r="5366" ht="12" customHeight="1" x14ac:dyDescent="0.25"/>
    <row r="5367" ht="12" customHeight="1" x14ac:dyDescent="0.25"/>
    <row r="5368" ht="12" customHeight="1" x14ac:dyDescent="0.25"/>
    <row r="5369" ht="12" customHeight="1" x14ac:dyDescent="0.25"/>
    <row r="5370" ht="12" customHeight="1" x14ac:dyDescent="0.25"/>
    <row r="5371" ht="12" customHeight="1" x14ac:dyDescent="0.25"/>
    <row r="5372" ht="12" customHeight="1" x14ac:dyDescent="0.25"/>
    <row r="5373" ht="12" customHeight="1" x14ac:dyDescent="0.25"/>
    <row r="5374" ht="12" customHeight="1" x14ac:dyDescent="0.25"/>
    <row r="5375" ht="12" customHeight="1" x14ac:dyDescent="0.25"/>
    <row r="5376" ht="12" customHeight="1" x14ac:dyDescent="0.25"/>
    <row r="5377" ht="12" customHeight="1" x14ac:dyDescent="0.25"/>
    <row r="5378" ht="12" customHeight="1" x14ac:dyDescent="0.25"/>
    <row r="5379" ht="12" customHeight="1" x14ac:dyDescent="0.25"/>
    <row r="5380" ht="12" customHeight="1" x14ac:dyDescent="0.25"/>
    <row r="5381" ht="12" customHeight="1" x14ac:dyDescent="0.25"/>
    <row r="5382" ht="12" customHeight="1" x14ac:dyDescent="0.25"/>
    <row r="5383" ht="12" customHeight="1" x14ac:dyDescent="0.25"/>
    <row r="5384" ht="12" customHeight="1" x14ac:dyDescent="0.25"/>
    <row r="5385" ht="12" customHeight="1" x14ac:dyDescent="0.25"/>
    <row r="5386" ht="12" customHeight="1" x14ac:dyDescent="0.25"/>
    <row r="5387" ht="12" customHeight="1" x14ac:dyDescent="0.25"/>
    <row r="5388" ht="12" customHeight="1" x14ac:dyDescent="0.25"/>
    <row r="5389" ht="12" customHeight="1" x14ac:dyDescent="0.25"/>
    <row r="5390" ht="12" customHeight="1" x14ac:dyDescent="0.25"/>
    <row r="5391" ht="12" customHeight="1" x14ac:dyDescent="0.25"/>
    <row r="5392" ht="12" customHeight="1" x14ac:dyDescent="0.25"/>
    <row r="5393" ht="12" customHeight="1" x14ac:dyDescent="0.25"/>
    <row r="5394" ht="12" customHeight="1" x14ac:dyDescent="0.25"/>
    <row r="5395" ht="12" customHeight="1" x14ac:dyDescent="0.25"/>
    <row r="5396" ht="12" customHeight="1" x14ac:dyDescent="0.25"/>
    <row r="5397" ht="12" customHeight="1" x14ac:dyDescent="0.25"/>
    <row r="5398" ht="12" customHeight="1" x14ac:dyDescent="0.25"/>
    <row r="5399" ht="12" customHeight="1" x14ac:dyDescent="0.25"/>
    <row r="5400" ht="12" customHeight="1" x14ac:dyDescent="0.25"/>
    <row r="5401" ht="12" customHeight="1" x14ac:dyDescent="0.25"/>
    <row r="5402" ht="12" customHeight="1" x14ac:dyDescent="0.25"/>
    <row r="5403" ht="12" customHeight="1" x14ac:dyDescent="0.25"/>
    <row r="5404" ht="12" customHeight="1" x14ac:dyDescent="0.25"/>
    <row r="5405" ht="12" customHeight="1" x14ac:dyDescent="0.25"/>
    <row r="5406" ht="12" customHeight="1" x14ac:dyDescent="0.25"/>
    <row r="5407" ht="12" customHeight="1" x14ac:dyDescent="0.25"/>
    <row r="5408" ht="12" customHeight="1" x14ac:dyDescent="0.25"/>
    <row r="5409" ht="12" customHeight="1" x14ac:dyDescent="0.25"/>
    <row r="5410" ht="12" customHeight="1" x14ac:dyDescent="0.25"/>
    <row r="5411" ht="12" customHeight="1" x14ac:dyDescent="0.25"/>
    <row r="5412" ht="12" customHeight="1" x14ac:dyDescent="0.25"/>
    <row r="5413" ht="12" customHeight="1" x14ac:dyDescent="0.25"/>
    <row r="5414" ht="12" customHeight="1" x14ac:dyDescent="0.25"/>
    <row r="5415" ht="12" customHeight="1" x14ac:dyDescent="0.25"/>
    <row r="5416" ht="12" customHeight="1" x14ac:dyDescent="0.25"/>
    <row r="5417" ht="12" customHeight="1" x14ac:dyDescent="0.25"/>
    <row r="5418" ht="12" customHeight="1" x14ac:dyDescent="0.25"/>
    <row r="5419" ht="12" customHeight="1" x14ac:dyDescent="0.25"/>
    <row r="5420" ht="12" customHeight="1" x14ac:dyDescent="0.25"/>
    <row r="5421" ht="12" customHeight="1" x14ac:dyDescent="0.25"/>
    <row r="5422" ht="12" customHeight="1" x14ac:dyDescent="0.25"/>
    <row r="5423" ht="12" customHeight="1" x14ac:dyDescent="0.25"/>
    <row r="5424" ht="12" customHeight="1" x14ac:dyDescent="0.25"/>
    <row r="5425" ht="12" customHeight="1" x14ac:dyDescent="0.25"/>
    <row r="5426" ht="12" customHeight="1" x14ac:dyDescent="0.25"/>
    <row r="5427" ht="12" customHeight="1" x14ac:dyDescent="0.25"/>
    <row r="5428" ht="12" customHeight="1" x14ac:dyDescent="0.25"/>
    <row r="5429" ht="12" customHeight="1" x14ac:dyDescent="0.25"/>
    <row r="5430" ht="12" customHeight="1" x14ac:dyDescent="0.25"/>
    <row r="5431" ht="12" customHeight="1" x14ac:dyDescent="0.25"/>
    <row r="5432" ht="12" customHeight="1" x14ac:dyDescent="0.25"/>
    <row r="5433" ht="12" customHeight="1" x14ac:dyDescent="0.25"/>
    <row r="5434" ht="12" customHeight="1" x14ac:dyDescent="0.25"/>
    <row r="5435" ht="12" customHeight="1" x14ac:dyDescent="0.25"/>
    <row r="5436" ht="12" customHeight="1" x14ac:dyDescent="0.25"/>
    <row r="5437" ht="12" customHeight="1" x14ac:dyDescent="0.25"/>
    <row r="5438" ht="12" customHeight="1" x14ac:dyDescent="0.25"/>
    <row r="5439" ht="12" customHeight="1" x14ac:dyDescent="0.25"/>
    <row r="5440" ht="12" customHeight="1" x14ac:dyDescent="0.25"/>
    <row r="5441" ht="12" customHeight="1" x14ac:dyDescent="0.25"/>
    <row r="5442" ht="12" customHeight="1" x14ac:dyDescent="0.25"/>
    <row r="5443" ht="12" customHeight="1" x14ac:dyDescent="0.25"/>
    <row r="5444" ht="12" customHeight="1" x14ac:dyDescent="0.25"/>
    <row r="5445" ht="12" customHeight="1" x14ac:dyDescent="0.25"/>
    <row r="5446" ht="12" customHeight="1" x14ac:dyDescent="0.25"/>
    <row r="5447" ht="12" customHeight="1" x14ac:dyDescent="0.25"/>
    <row r="5448" ht="12" customHeight="1" x14ac:dyDescent="0.25"/>
    <row r="5449" ht="12" customHeight="1" x14ac:dyDescent="0.25"/>
    <row r="5450" ht="12" customHeight="1" x14ac:dyDescent="0.25"/>
    <row r="5451" ht="12" customHeight="1" x14ac:dyDescent="0.25"/>
    <row r="5452" ht="12" customHeight="1" x14ac:dyDescent="0.25"/>
    <row r="5453" ht="12" customHeight="1" x14ac:dyDescent="0.25"/>
    <row r="5454" ht="12" customHeight="1" x14ac:dyDescent="0.25"/>
    <row r="5455" ht="12" customHeight="1" x14ac:dyDescent="0.25"/>
    <row r="5456" ht="12" customHeight="1" x14ac:dyDescent="0.25"/>
    <row r="5457" ht="12" customHeight="1" x14ac:dyDescent="0.25"/>
    <row r="5458" ht="12" customHeight="1" x14ac:dyDescent="0.25"/>
    <row r="5459" ht="12" customHeight="1" x14ac:dyDescent="0.25"/>
    <row r="5460" ht="12" customHeight="1" x14ac:dyDescent="0.25"/>
    <row r="5461" ht="12" customHeight="1" x14ac:dyDescent="0.25"/>
    <row r="5462" ht="12" customHeight="1" x14ac:dyDescent="0.25"/>
    <row r="5463" ht="12" customHeight="1" x14ac:dyDescent="0.25"/>
    <row r="5464" ht="12" customHeight="1" x14ac:dyDescent="0.25"/>
    <row r="5465" ht="12" customHeight="1" x14ac:dyDescent="0.25"/>
    <row r="5466" ht="12" customHeight="1" x14ac:dyDescent="0.25"/>
    <row r="5467" ht="12" customHeight="1" x14ac:dyDescent="0.25"/>
    <row r="5468" ht="12" customHeight="1" x14ac:dyDescent="0.25"/>
    <row r="5469" ht="12" customHeight="1" x14ac:dyDescent="0.25"/>
    <row r="5470" ht="12" customHeight="1" x14ac:dyDescent="0.25"/>
    <row r="5471" ht="12" customHeight="1" x14ac:dyDescent="0.25"/>
    <row r="5472" ht="12" customHeight="1" x14ac:dyDescent="0.25"/>
    <row r="5473" ht="12" customHeight="1" x14ac:dyDescent="0.25"/>
    <row r="5474" ht="12" customHeight="1" x14ac:dyDescent="0.25"/>
    <row r="5475" ht="12" customHeight="1" x14ac:dyDescent="0.25"/>
    <row r="5476" ht="12" customHeight="1" x14ac:dyDescent="0.25"/>
    <row r="5477" ht="12" customHeight="1" x14ac:dyDescent="0.25"/>
    <row r="5478" ht="12" customHeight="1" x14ac:dyDescent="0.25"/>
    <row r="5479" ht="12" customHeight="1" x14ac:dyDescent="0.25"/>
    <row r="5480" ht="12" customHeight="1" x14ac:dyDescent="0.25"/>
    <row r="5481" ht="12" customHeight="1" x14ac:dyDescent="0.25"/>
    <row r="5482" ht="12" customHeight="1" x14ac:dyDescent="0.25"/>
    <row r="5483" ht="12" customHeight="1" x14ac:dyDescent="0.25"/>
    <row r="5484" ht="12" customHeight="1" x14ac:dyDescent="0.25"/>
    <row r="5485" ht="12" customHeight="1" x14ac:dyDescent="0.25"/>
    <row r="5486" ht="12" customHeight="1" x14ac:dyDescent="0.25"/>
    <row r="5487" ht="12" customHeight="1" x14ac:dyDescent="0.25"/>
    <row r="5488" ht="12" customHeight="1" x14ac:dyDescent="0.25"/>
    <row r="5489" ht="12" customHeight="1" x14ac:dyDescent="0.25"/>
    <row r="5490" ht="12" customHeight="1" x14ac:dyDescent="0.25"/>
    <row r="5491" ht="12" customHeight="1" x14ac:dyDescent="0.25"/>
    <row r="5492" ht="12" customHeight="1" x14ac:dyDescent="0.25"/>
    <row r="5493" ht="12" customHeight="1" x14ac:dyDescent="0.25"/>
    <row r="5494" ht="12" customHeight="1" x14ac:dyDescent="0.25"/>
    <row r="5495" ht="12" customHeight="1" x14ac:dyDescent="0.25"/>
    <row r="5496" ht="12" customHeight="1" x14ac:dyDescent="0.25"/>
    <row r="5497" ht="12" customHeight="1" x14ac:dyDescent="0.25"/>
    <row r="5498" ht="12" customHeight="1" x14ac:dyDescent="0.25"/>
    <row r="5499" ht="12" customHeight="1" x14ac:dyDescent="0.25"/>
    <row r="5500" ht="12" customHeight="1" x14ac:dyDescent="0.25"/>
    <row r="5501" ht="12" customHeight="1" x14ac:dyDescent="0.25"/>
    <row r="5502" ht="12" customHeight="1" x14ac:dyDescent="0.25"/>
    <row r="5503" ht="12" customHeight="1" x14ac:dyDescent="0.25"/>
    <row r="5504" ht="12" customHeight="1" x14ac:dyDescent="0.25"/>
    <row r="5505" ht="12" customHeight="1" x14ac:dyDescent="0.25"/>
    <row r="5506" ht="12" customHeight="1" x14ac:dyDescent="0.25"/>
    <row r="5507" ht="12" customHeight="1" x14ac:dyDescent="0.25"/>
    <row r="5508" ht="12" customHeight="1" x14ac:dyDescent="0.25"/>
    <row r="5509" ht="12" customHeight="1" x14ac:dyDescent="0.25"/>
    <row r="5510" ht="12" customHeight="1" x14ac:dyDescent="0.25"/>
    <row r="5511" ht="12" customHeight="1" x14ac:dyDescent="0.25"/>
    <row r="5512" ht="12" customHeight="1" x14ac:dyDescent="0.25"/>
    <row r="5513" ht="12" customHeight="1" x14ac:dyDescent="0.25"/>
    <row r="5514" ht="12" customHeight="1" x14ac:dyDescent="0.25"/>
    <row r="5515" ht="12" customHeight="1" x14ac:dyDescent="0.25"/>
    <row r="5516" ht="12" customHeight="1" x14ac:dyDescent="0.25"/>
    <row r="5517" ht="12" customHeight="1" x14ac:dyDescent="0.25"/>
    <row r="5518" ht="12" customHeight="1" x14ac:dyDescent="0.25"/>
    <row r="5519" ht="12" customHeight="1" x14ac:dyDescent="0.25"/>
    <row r="5520" ht="12" customHeight="1" x14ac:dyDescent="0.25"/>
    <row r="5521" ht="12" customHeight="1" x14ac:dyDescent="0.25"/>
    <row r="5522" ht="12" customHeight="1" x14ac:dyDescent="0.25"/>
    <row r="5523" ht="12" customHeight="1" x14ac:dyDescent="0.25"/>
    <row r="5524" ht="12" customHeight="1" x14ac:dyDescent="0.25"/>
    <row r="5525" ht="12" customHeight="1" x14ac:dyDescent="0.25"/>
    <row r="5526" ht="12" customHeight="1" x14ac:dyDescent="0.25"/>
    <row r="5527" ht="12" customHeight="1" x14ac:dyDescent="0.25"/>
    <row r="5528" ht="12" customHeight="1" x14ac:dyDescent="0.25"/>
    <row r="5529" ht="12" customHeight="1" x14ac:dyDescent="0.25"/>
    <row r="5530" ht="12" customHeight="1" x14ac:dyDescent="0.25"/>
    <row r="5531" ht="12" customHeight="1" x14ac:dyDescent="0.25"/>
    <row r="5532" ht="12" customHeight="1" x14ac:dyDescent="0.25"/>
    <row r="5533" ht="12" customHeight="1" x14ac:dyDescent="0.25"/>
    <row r="5534" ht="12" customHeight="1" x14ac:dyDescent="0.25"/>
    <row r="5535" ht="12" customHeight="1" x14ac:dyDescent="0.25"/>
    <row r="5536" ht="12" customHeight="1" x14ac:dyDescent="0.25"/>
    <row r="5537" ht="12" customHeight="1" x14ac:dyDescent="0.25"/>
    <row r="5538" ht="12" customHeight="1" x14ac:dyDescent="0.25"/>
    <row r="5539" ht="12" customHeight="1" x14ac:dyDescent="0.25"/>
    <row r="5540" ht="12" customHeight="1" x14ac:dyDescent="0.25"/>
    <row r="5541" ht="12" customHeight="1" x14ac:dyDescent="0.25"/>
    <row r="5542" ht="12" customHeight="1" x14ac:dyDescent="0.25"/>
    <row r="5543" ht="12" customHeight="1" x14ac:dyDescent="0.25"/>
    <row r="5544" ht="12" customHeight="1" x14ac:dyDescent="0.25"/>
    <row r="5545" ht="12" customHeight="1" x14ac:dyDescent="0.25"/>
    <row r="5546" ht="12" customHeight="1" x14ac:dyDescent="0.25"/>
    <row r="5547" ht="12" customHeight="1" x14ac:dyDescent="0.25"/>
    <row r="5548" ht="12" customHeight="1" x14ac:dyDescent="0.25"/>
    <row r="5549" ht="12" customHeight="1" x14ac:dyDescent="0.25"/>
    <row r="5550" ht="12" customHeight="1" x14ac:dyDescent="0.25"/>
    <row r="5551" ht="12" customHeight="1" x14ac:dyDescent="0.25"/>
    <row r="5552" ht="12" customHeight="1" x14ac:dyDescent="0.25"/>
    <row r="5553" ht="12" customHeight="1" x14ac:dyDescent="0.25"/>
    <row r="5554" ht="12" customHeight="1" x14ac:dyDescent="0.25"/>
    <row r="5555" ht="12" customHeight="1" x14ac:dyDescent="0.25"/>
    <row r="5556" ht="12" customHeight="1" x14ac:dyDescent="0.25"/>
    <row r="5557" ht="12" customHeight="1" x14ac:dyDescent="0.25"/>
    <row r="5558" ht="12" customHeight="1" x14ac:dyDescent="0.25"/>
    <row r="5559" ht="12" customHeight="1" x14ac:dyDescent="0.25"/>
    <row r="5560" ht="12" customHeight="1" x14ac:dyDescent="0.25"/>
    <row r="5561" ht="12" customHeight="1" x14ac:dyDescent="0.25"/>
    <row r="5562" ht="12" customHeight="1" x14ac:dyDescent="0.25"/>
    <row r="5563" ht="12" customHeight="1" x14ac:dyDescent="0.25"/>
    <row r="5564" ht="12" customHeight="1" x14ac:dyDescent="0.25"/>
    <row r="5565" ht="12" customHeight="1" x14ac:dyDescent="0.25"/>
    <row r="5566" ht="12" customHeight="1" x14ac:dyDescent="0.25"/>
    <row r="5567" ht="12" customHeight="1" x14ac:dyDescent="0.25"/>
    <row r="5568" ht="12" customHeight="1" x14ac:dyDescent="0.25"/>
    <row r="5569" ht="12" customHeight="1" x14ac:dyDescent="0.25"/>
    <row r="5570" ht="12" customHeight="1" x14ac:dyDescent="0.25"/>
    <row r="5571" ht="12" customHeight="1" x14ac:dyDescent="0.25"/>
    <row r="5572" ht="12" customHeight="1" x14ac:dyDescent="0.25"/>
    <row r="5573" ht="12" customHeight="1" x14ac:dyDescent="0.25"/>
    <row r="5574" ht="12" customHeight="1" x14ac:dyDescent="0.25"/>
    <row r="5575" ht="12" customHeight="1" x14ac:dyDescent="0.25"/>
    <row r="5576" ht="12" customHeight="1" x14ac:dyDescent="0.25"/>
    <row r="5577" ht="12" customHeight="1" x14ac:dyDescent="0.25"/>
    <row r="5578" ht="12" customHeight="1" x14ac:dyDescent="0.25"/>
    <row r="5579" ht="12" customHeight="1" x14ac:dyDescent="0.25"/>
    <row r="5580" ht="12" customHeight="1" x14ac:dyDescent="0.25"/>
    <row r="5581" ht="12" customHeight="1" x14ac:dyDescent="0.25"/>
    <row r="5582" ht="12" customHeight="1" x14ac:dyDescent="0.25"/>
    <row r="5583" ht="12" customHeight="1" x14ac:dyDescent="0.25"/>
    <row r="5584" ht="12" customHeight="1" x14ac:dyDescent="0.25"/>
    <row r="5585" ht="12" customHeight="1" x14ac:dyDescent="0.25"/>
    <row r="5586" ht="12" customHeight="1" x14ac:dyDescent="0.25"/>
    <row r="5587" ht="12" customHeight="1" x14ac:dyDescent="0.25"/>
    <row r="5588" ht="12" customHeight="1" x14ac:dyDescent="0.25"/>
    <row r="5589" ht="12" customHeight="1" x14ac:dyDescent="0.25"/>
    <row r="5590" ht="12" customHeight="1" x14ac:dyDescent="0.25"/>
    <row r="5591" ht="12" customHeight="1" x14ac:dyDescent="0.25"/>
    <row r="5592" ht="12" customHeight="1" x14ac:dyDescent="0.25"/>
    <row r="5593" ht="12" customHeight="1" x14ac:dyDescent="0.25"/>
    <row r="5594" ht="12" customHeight="1" x14ac:dyDescent="0.25"/>
    <row r="5595" ht="12" customHeight="1" x14ac:dyDescent="0.25"/>
    <row r="5596" ht="12" customHeight="1" x14ac:dyDescent="0.25"/>
    <row r="5597" ht="12" customHeight="1" x14ac:dyDescent="0.25"/>
    <row r="5598" ht="12" customHeight="1" x14ac:dyDescent="0.25"/>
    <row r="5599" ht="12" customHeight="1" x14ac:dyDescent="0.25"/>
    <row r="5600" ht="12" customHeight="1" x14ac:dyDescent="0.25"/>
    <row r="5601" ht="12" customHeight="1" x14ac:dyDescent="0.25"/>
    <row r="5602" ht="12" customHeight="1" x14ac:dyDescent="0.25"/>
    <row r="5603" ht="12" customHeight="1" x14ac:dyDescent="0.25"/>
    <row r="5604" ht="12" customHeight="1" x14ac:dyDescent="0.25"/>
    <row r="5605" ht="12" customHeight="1" x14ac:dyDescent="0.25"/>
    <row r="5606" ht="12" customHeight="1" x14ac:dyDescent="0.25"/>
    <row r="5607" ht="12" customHeight="1" x14ac:dyDescent="0.25"/>
    <row r="5608" ht="12" customHeight="1" x14ac:dyDescent="0.25"/>
    <row r="5609" ht="12" customHeight="1" x14ac:dyDescent="0.25"/>
    <row r="5610" ht="12" customHeight="1" x14ac:dyDescent="0.25"/>
    <row r="5611" ht="12" customHeight="1" x14ac:dyDescent="0.25"/>
    <row r="5612" ht="12" customHeight="1" x14ac:dyDescent="0.25"/>
    <row r="5613" ht="12" customHeight="1" x14ac:dyDescent="0.25"/>
    <row r="5614" ht="12" customHeight="1" x14ac:dyDescent="0.25"/>
    <row r="5615" ht="12" customHeight="1" x14ac:dyDescent="0.25"/>
    <row r="5616" ht="12" customHeight="1" x14ac:dyDescent="0.25"/>
    <row r="5617" ht="12" customHeight="1" x14ac:dyDescent="0.25"/>
    <row r="5618" ht="12" customHeight="1" x14ac:dyDescent="0.25"/>
    <row r="5619" ht="12" customHeight="1" x14ac:dyDescent="0.25"/>
    <row r="5620" ht="12" customHeight="1" x14ac:dyDescent="0.25"/>
    <row r="5621" ht="12" customHeight="1" x14ac:dyDescent="0.25"/>
    <row r="5622" ht="12" customHeight="1" x14ac:dyDescent="0.25"/>
    <row r="5623" ht="12" customHeight="1" x14ac:dyDescent="0.25"/>
    <row r="5624" ht="12" customHeight="1" x14ac:dyDescent="0.25"/>
    <row r="5625" ht="12" customHeight="1" x14ac:dyDescent="0.25"/>
    <row r="5626" ht="12" customHeight="1" x14ac:dyDescent="0.25"/>
    <row r="5627" ht="12" customHeight="1" x14ac:dyDescent="0.25"/>
    <row r="5628" ht="12" customHeight="1" x14ac:dyDescent="0.25"/>
    <row r="5629" ht="12" customHeight="1" x14ac:dyDescent="0.25"/>
    <row r="5630" ht="12" customHeight="1" x14ac:dyDescent="0.25"/>
    <row r="5631" ht="12" customHeight="1" x14ac:dyDescent="0.25"/>
    <row r="5632" ht="12" customHeight="1" x14ac:dyDescent="0.25"/>
    <row r="5633" ht="12" customHeight="1" x14ac:dyDescent="0.25"/>
    <row r="5634" ht="12" customHeight="1" x14ac:dyDescent="0.25"/>
    <row r="5635" ht="12" customHeight="1" x14ac:dyDescent="0.25"/>
    <row r="5636" ht="12" customHeight="1" x14ac:dyDescent="0.25"/>
    <row r="5637" ht="12" customHeight="1" x14ac:dyDescent="0.25"/>
    <row r="5638" ht="12" customHeight="1" x14ac:dyDescent="0.25"/>
    <row r="5639" ht="12" customHeight="1" x14ac:dyDescent="0.25"/>
    <row r="5640" ht="12" customHeight="1" x14ac:dyDescent="0.25"/>
    <row r="5641" ht="12" customHeight="1" x14ac:dyDescent="0.25"/>
    <row r="5642" ht="12" customHeight="1" x14ac:dyDescent="0.25"/>
    <row r="5643" ht="12" customHeight="1" x14ac:dyDescent="0.25"/>
    <row r="5644" ht="12" customHeight="1" x14ac:dyDescent="0.25"/>
    <row r="5645" ht="12" customHeight="1" x14ac:dyDescent="0.25"/>
    <row r="5646" ht="12" customHeight="1" x14ac:dyDescent="0.25"/>
    <row r="5647" ht="12" customHeight="1" x14ac:dyDescent="0.25"/>
    <row r="5648" ht="12" customHeight="1" x14ac:dyDescent="0.25"/>
    <row r="5649" ht="12" customHeight="1" x14ac:dyDescent="0.25"/>
    <row r="5650" ht="12" customHeight="1" x14ac:dyDescent="0.25"/>
    <row r="5651" ht="12" customHeight="1" x14ac:dyDescent="0.25"/>
    <row r="5652" ht="12" customHeight="1" x14ac:dyDescent="0.25"/>
    <row r="5653" ht="12" customHeight="1" x14ac:dyDescent="0.25"/>
    <row r="5654" ht="12" customHeight="1" x14ac:dyDescent="0.25"/>
    <row r="5655" ht="12" customHeight="1" x14ac:dyDescent="0.25"/>
    <row r="5656" ht="12" customHeight="1" x14ac:dyDescent="0.25"/>
    <row r="5657" ht="12" customHeight="1" x14ac:dyDescent="0.25"/>
    <row r="5658" ht="12" customHeight="1" x14ac:dyDescent="0.25"/>
    <row r="5659" ht="12" customHeight="1" x14ac:dyDescent="0.25"/>
    <row r="5660" ht="12" customHeight="1" x14ac:dyDescent="0.25"/>
    <row r="5661" ht="12" customHeight="1" x14ac:dyDescent="0.25"/>
    <row r="5662" ht="12" customHeight="1" x14ac:dyDescent="0.25"/>
    <row r="5663" ht="12" customHeight="1" x14ac:dyDescent="0.25"/>
    <row r="5664" ht="12" customHeight="1" x14ac:dyDescent="0.25"/>
    <row r="5665" ht="12" customHeight="1" x14ac:dyDescent="0.25"/>
    <row r="5666" ht="12" customHeight="1" x14ac:dyDescent="0.25"/>
    <row r="5667" ht="12" customHeight="1" x14ac:dyDescent="0.25"/>
    <row r="5668" ht="12" customHeight="1" x14ac:dyDescent="0.25"/>
    <row r="5669" ht="12" customHeight="1" x14ac:dyDescent="0.25"/>
    <row r="5670" ht="12" customHeight="1" x14ac:dyDescent="0.25"/>
    <row r="5671" ht="12" customHeight="1" x14ac:dyDescent="0.25"/>
    <row r="5672" ht="12" customHeight="1" x14ac:dyDescent="0.25"/>
    <row r="5673" ht="12" customHeight="1" x14ac:dyDescent="0.25"/>
    <row r="5674" ht="12" customHeight="1" x14ac:dyDescent="0.25"/>
    <row r="5675" ht="12" customHeight="1" x14ac:dyDescent="0.25"/>
    <row r="5676" ht="12" customHeight="1" x14ac:dyDescent="0.25"/>
    <row r="5677" ht="12" customHeight="1" x14ac:dyDescent="0.25"/>
    <row r="5678" ht="12" customHeight="1" x14ac:dyDescent="0.25"/>
    <row r="5679" ht="12" customHeight="1" x14ac:dyDescent="0.25"/>
    <row r="5680" ht="12" customHeight="1" x14ac:dyDescent="0.25"/>
    <row r="5681" ht="12" customHeight="1" x14ac:dyDescent="0.25"/>
    <row r="5682" ht="12" customHeight="1" x14ac:dyDescent="0.25"/>
    <row r="5683" ht="12" customHeight="1" x14ac:dyDescent="0.25"/>
    <row r="5684" ht="12" customHeight="1" x14ac:dyDescent="0.25"/>
    <row r="5685" ht="12" customHeight="1" x14ac:dyDescent="0.25"/>
    <row r="5686" ht="12" customHeight="1" x14ac:dyDescent="0.25"/>
    <row r="5687" ht="12" customHeight="1" x14ac:dyDescent="0.25"/>
    <row r="5688" ht="12" customHeight="1" x14ac:dyDescent="0.25"/>
    <row r="5689" ht="12" customHeight="1" x14ac:dyDescent="0.25"/>
    <row r="5690" ht="12" customHeight="1" x14ac:dyDescent="0.25"/>
    <row r="5691" ht="12" customHeight="1" x14ac:dyDescent="0.25"/>
    <row r="5692" ht="12" customHeight="1" x14ac:dyDescent="0.25"/>
    <row r="5693" ht="12" customHeight="1" x14ac:dyDescent="0.25"/>
    <row r="5694" ht="12" customHeight="1" x14ac:dyDescent="0.25"/>
    <row r="5695" ht="12" customHeight="1" x14ac:dyDescent="0.25"/>
    <row r="5696" ht="12" customHeight="1" x14ac:dyDescent="0.25"/>
    <row r="5697" ht="12" customHeight="1" x14ac:dyDescent="0.25"/>
    <row r="5698" ht="12" customHeight="1" x14ac:dyDescent="0.25"/>
    <row r="5699" ht="12" customHeight="1" x14ac:dyDescent="0.25"/>
    <row r="5700" ht="12" customHeight="1" x14ac:dyDescent="0.25"/>
    <row r="5701" ht="12" customHeight="1" x14ac:dyDescent="0.25"/>
    <row r="5702" ht="12" customHeight="1" x14ac:dyDescent="0.25"/>
    <row r="5703" ht="12" customHeight="1" x14ac:dyDescent="0.25"/>
    <row r="5704" ht="12" customHeight="1" x14ac:dyDescent="0.25"/>
    <row r="5705" ht="12" customHeight="1" x14ac:dyDescent="0.25"/>
    <row r="5706" ht="12" customHeight="1" x14ac:dyDescent="0.25"/>
    <row r="5707" ht="12" customHeight="1" x14ac:dyDescent="0.25"/>
    <row r="5708" ht="12" customHeight="1" x14ac:dyDescent="0.25"/>
    <row r="5709" ht="12" customHeight="1" x14ac:dyDescent="0.25"/>
    <row r="5710" ht="12" customHeight="1" x14ac:dyDescent="0.25"/>
    <row r="5711" ht="12" customHeight="1" x14ac:dyDescent="0.25"/>
    <row r="5712" ht="12" customHeight="1" x14ac:dyDescent="0.25"/>
    <row r="5713" ht="12" customHeight="1" x14ac:dyDescent="0.25"/>
    <row r="5714" ht="12" customHeight="1" x14ac:dyDescent="0.25"/>
    <row r="5715" ht="12" customHeight="1" x14ac:dyDescent="0.25"/>
    <row r="5716" ht="12" customHeight="1" x14ac:dyDescent="0.25"/>
    <row r="5717" ht="12" customHeight="1" x14ac:dyDescent="0.25"/>
    <row r="5718" ht="12" customHeight="1" x14ac:dyDescent="0.25"/>
    <row r="5719" ht="12" customHeight="1" x14ac:dyDescent="0.25"/>
    <row r="5720" ht="12" customHeight="1" x14ac:dyDescent="0.25"/>
    <row r="5721" ht="12" customHeight="1" x14ac:dyDescent="0.25"/>
    <row r="5722" ht="12" customHeight="1" x14ac:dyDescent="0.25"/>
    <row r="5723" ht="12" customHeight="1" x14ac:dyDescent="0.25"/>
    <row r="5724" ht="12" customHeight="1" x14ac:dyDescent="0.25"/>
    <row r="5725" ht="12" customHeight="1" x14ac:dyDescent="0.25"/>
    <row r="5726" ht="12" customHeight="1" x14ac:dyDescent="0.25"/>
    <row r="5727" ht="12" customHeight="1" x14ac:dyDescent="0.25"/>
    <row r="5728" ht="12" customHeight="1" x14ac:dyDescent="0.25"/>
    <row r="5729" ht="12" customHeight="1" x14ac:dyDescent="0.25"/>
    <row r="5730" ht="12" customHeight="1" x14ac:dyDescent="0.25"/>
    <row r="5731" ht="12" customHeight="1" x14ac:dyDescent="0.25"/>
    <row r="5732" ht="12" customHeight="1" x14ac:dyDescent="0.25"/>
    <row r="5733" ht="12" customHeight="1" x14ac:dyDescent="0.25"/>
    <row r="5734" ht="12" customHeight="1" x14ac:dyDescent="0.25"/>
    <row r="5735" ht="12" customHeight="1" x14ac:dyDescent="0.25"/>
    <row r="5736" ht="12" customHeight="1" x14ac:dyDescent="0.25"/>
    <row r="5737" ht="12" customHeight="1" x14ac:dyDescent="0.25"/>
    <row r="5738" ht="12" customHeight="1" x14ac:dyDescent="0.25"/>
    <row r="5739" ht="12" customHeight="1" x14ac:dyDescent="0.25"/>
    <row r="5740" ht="12" customHeight="1" x14ac:dyDescent="0.25"/>
    <row r="5741" ht="12" customHeight="1" x14ac:dyDescent="0.25"/>
    <row r="5742" ht="12" customHeight="1" x14ac:dyDescent="0.25"/>
    <row r="5743" ht="12" customHeight="1" x14ac:dyDescent="0.25"/>
    <row r="5744" ht="12" customHeight="1" x14ac:dyDescent="0.25"/>
    <row r="5745" ht="12" customHeight="1" x14ac:dyDescent="0.25"/>
    <row r="5746" ht="12" customHeight="1" x14ac:dyDescent="0.25"/>
    <row r="5747" ht="12" customHeight="1" x14ac:dyDescent="0.25"/>
    <row r="5748" ht="12" customHeight="1" x14ac:dyDescent="0.25"/>
    <row r="5749" ht="12" customHeight="1" x14ac:dyDescent="0.25"/>
    <row r="5750" ht="12" customHeight="1" x14ac:dyDescent="0.25"/>
    <row r="5751" ht="12" customHeight="1" x14ac:dyDescent="0.25"/>
    <row r="5752" ht="12" customHeight="1" x14ac:dyDescent="0.25"/>
    <row r="5753" ht="12" customHeight="1" x14ac:dyDescent="0.25"/>
    <row r="5754" ht="12" customHeight="1" x14ac:dyDescent="0.25"/>
    <row r="5755" ht="12" customHeight="1" x14ac:dyDescent="0.25"/>
    <row r="5756" ht="12" customHeight="1" x14ac:dyDescent="0.25"/>
    <row r="5757" ht="12" customHeight="1" x14ac:dyDescent="0.25"/>
    <row r="5758" ht="12" customHeight="1" x14ac:dyDescent="0.25"/>
    <row r="5759" ht="12" customHeight="1" x14ac:dyDescent="0.25"/>
    <row r="5760" ht="12" customHeight="1" x14ac:dyDescent="0.25"/>
    <row r="5761" ht="12" customHeight="1" x14ac:dyDescent="0.25"/>
    <row r="5762" ht="12" customHeight="1" x14ac:dyDescent="0.25"/>
    <row r="5763" ht="12" customHeight="1" x14ac:dyDescent="0.25"/>
    <row r="5764" ht="12" customHeight="1" x14ac:dyDescent="0.25"/>
    <row r="5765" ht="12" customHeight="1" x14ac:dyDescent="0.25"/>
    <row r="5766" ht="12" customHeight="1" x14ac:dyDescent="0.25"/>
    <row r="5767" ht="12" customHeight="1" x14ac:dyDescent="0.25"/>
    <row r="5768" ht="12" customHeight="1" x14ac:dyDescent="0.25"/>
    <row r="5769" ht="12" customHeight="1" x14ac:dyDescent="0.25"/>
    <row r="5770" ht="12" customHeight="1" x14ac:dyDescent="0.25"/>
    <row r="5771" ht="12" customHeight="1" x14ac:dyDescent="0.25"/>
    <row r="5772" ht="12" customHeight="1" x14ac:dyDescent="0.25"/>
    <row r="5773" ht="12" customHeight="1" x14ac:dyDescent="0.25"/>
    <row r="5774" ht="12" customHeight="1" x14ac:dyDescent="0.25"/>
    <row r="5775" ht="12" customHeight="1" x14ac:dyDescent="0.25"/>
    <row r="5776" ht="12" customHeight="1" x14ac:dyDescent="0.25"/>
    <row r="5777" ht="12" customHeight="1" x14ac:dyDescent="0.25"/>
    <row r="5778" ht="12" customHeight="1" x14ac:dyDescent="0.25"/>
    <row r="5779" ht="12" customHeight="1" x14ac:dyDescent="0.25"/>
    <row r="5780" ht="12" customHeight="1" x14ac:dyDescent="0.25"/>
    <row r="5781" ht="12" customHeight="1" x14ac:dyDescent="0.25"/>
    <row r="5782" ht="12" customHeight="1" x14ac:dyDescent="0.25"/>
    <row r="5783" ht="12" customHeight="1" x14ac:dyDescent="0.25"/>
    <row r="5784" ht="12" customHeight="1" x14ac:dyDescent="0.25"/>
    <row r="5785" ht="12" customHeight="1" x14ac:dyDescent="0.25"/>
    <row r="5786" ht="12" customHeight="1" x14ac:dyDescent="0.25"/>
    <row r="5787" ht="12" customHeight="1" x14ac:dyDescent="0.25"/>
    <row r="5788" ht="12" customHeight="1" x14ac:dyDescent="0.25"/>
    <row r="5789" ht="12" customHeight="1" x14ac:dyDescent="0.25"/>
    <row r="5790" ht="12" customHeight="1" x14ac:dyDescent="0.25"/>
    <row r="5791" ht="12" customHeight="1" x14ac:dyDescent="0.25"/>
    <row r="5792" ht="12" customHeight="1" x14ac:dyDescent="0.25"/>
    <row r="5793" ht="12" customHeight="1" x14ac:dyDescent="0.25"/>
    <row r="5794" ht="12" customHeight="1" x14ac:dyDescent="0.25"/>
    <row r="5795" ht="12" customHeight="1" x14ac:dyDescent="0.25"/>
    <row r="5796" ht="12" customHeight="1" x14ac:dyDescent="0.25"/>
    <row r="5797" ht="12" customHeight="1" x14ac:dyDescent="0.25"/>
    <row r="5798" ht="12" customHeight="1" x14ac:dyDescent="0.25"/>
    <row r="5799" ht="12" customHeight="1" x14ac:dyDescent="0.25"/>
    <row r="5800" ht="12" customHeight="1" x14ac:dyDescent="0.25"/>
    <row r="5801" ht="12" customHeight="1" x14ac:dyDescent="0.25"/>
    <row r="5802" ht="12" customHeight="1" x14ac:dyDescent="0.25"/>
    <row r="5803" ht="12" customHeight="1" x14ac:dyDescent="0.25"/>
    <row r="5804" ht="12" customHeight="1" x14ac:dyDescent="0.25"/>
    <row r="5805" ht="12" customHeight="1" x14ac:dyDescent="0.25"/>
    <row r="5806" ht="12" customHeight="1" x14ac:dyDescent="0.25"/>
    <row r="5807" ht="12" customHeight="1" x14ac:dyDescent="0.25"/>
    <row r="5808" ht="12" customHeight="1" x14ac:dyDescent="0.25"/>
    <row r="5809" ht="12" customHeight="1" x14ac:dyDescent="0.25"/>
    <row r="5810" ht="12" customHeight="1" x14ac:dyDescent="0.25"/>
    <row r="5811" ht="12" customHeight="1" x14ac:dyDescent="0.25"/>
    <row r="5812" ht="12" customHeight="1" x14ac:dyDescent="0.25"/>
    <row r="5813" ht="12" customHeight="1" x14ac:dyDescent="0.25"/>
    <row r="5814" ht="12" customHeight="1" x14ac:dyDescent="0.25"/>
    <row r="5815" ht="12" customHeight="1" x14ac:dyDescent="0.25"/>
    <row r="5816" ht="12" customHeight="1" x14ac:dyDescent="0.25"/>
    <row r="5817" ht="12" customHeight="1" x14ac:dyDescent="0.25"/>
    <row r="5818" ht="12" customHeight="1" x14ac:dyDescent="0.25"/>
    <row r="5819" ht="12" customHeight="1" x14ac:dyDescent="0.25"/>
    <row r="5820" ht="12" customHeight="1" x14ac:dyDescent="0.25"/>
    <row r="5821" ht="12" customHeight="1" x14ac:dyDescent="0.25"/>
    <row r="5822" ht="12" customHeight="1" x14ac:dyDescent="0.25"/>
    <row r="5823" ht="12" customHeight="1" x14ac:dyDescent="0.25"/>
    <row r="5824" ht="12" customHeight="1" x14ac:dyDescent="0.25"/>
    <row r="5825" ht="12" customHeight="1" x14ac:dyDescent="0.25"/>
    <row r="5826" ht="12" customHeight="1" x14ac:dyDescent="0.25"/>
    <row r="5827" ht="12" customHeight="1" x14ac:dyDescent="0.25"/>
    <row r="5828" ht="12" customHeight="1" x14ac:dyDescent="0.25"/>
    <row r="5829" ht="12" customHeight="1" x14ac:dyDescent="0.25"/>
    <row r="5830" ht="12" customHeight="1" x14ac:dyDescent="0.25"/>
    <row r="5831" ht="12" customHeight="1" x14ac:dyDescent="0.25"/>
    <row r="5832" ht="12" customHeight="1" x14ac:dyDescent="0.25"/>
    <row r="5833" ht="12" customHeight="1" x14ac:dyDescent="0.25"/>
    <row r="5834" ht="12" customHeight="1" x14ac:dyDescent="0.25"/>
    <row r="5835" ht="12" customHeight="1" x14ac:dyDescent="0.25"/>
    <row r="5836" ht="12" customHeight="1" x14ac:dyDescent="0.25"/>
    <row r="5837" ht="12" customHeight="1" x14ac:dyDescent="0.25"/>
    <row r="5838" ht="12" customHeight="1" x14ac:dyDescent="0.25"/>
    <row r="5839" ht="12" customHeight="1" x14ac:dyDescent="0.25"/>
    <row r="5840" ht="12" customHeight="1" x14ac:dyDescent="0.25"/>
    <row r="5841" ht="12" customHeight="1" x14ac:dyDescent="0.25"/>
    <row r="5842" ht="12" customHeight="1" x14ac:dyDescent="0.25"/>
    <row r="5843" ht="12" customHeight="1" x14ac:dyDescent="0.25"/>
    <row r="5844" ht="12" customHeight="1" x14ac:dyDescent="0.25"/>
    <row r="5845" ht="12" customHeight="1" x14ac:dyDescent="0.25"/>
    <row r="5846" ht="12" customHeight="1" x14ac:dyDescent="0.25"/>
    <row r="5847" ht="12" customHeight="1" x14ac:dyDescent="0.25"/>
    <row r="5848" ht="12" customHeight="1" x14ac:dyDescent="0.25"/>
    <row r="5849" ht="12" customHeight="1" x14ac:dyDescent="0.25"/>
    <row r="5850" ht="12" customHeight="1" x14ac:dyDescent="0.25"/>
    <row r="5851" ht="12" customHeight="1" x14ac:dyDescent="0.25"/>
    <row r="5852" ht="12" customHeight="1" x14ac:dyDescent="0.25"/>
    <row r="5853" ht="12" customHeight="1" x14ac:dyDescent="0.25"/>
    <row r="5854" ht="12" customHeight="1" x14ac:dyDescent="0.25"/>
    <row r="5855" ht="12" customHeight="1" x14ac:dyDescent="0.25"/>
    <row r="5856" ht="12" customHeight="1" x14ac:dyDescent="0.25"/>
    <row r="5857" ht="12" customHeight="1" x14ac:dyDescent="0.25"/>
    <row r="5858" ht="12" customHeight="1" x14ac:dyDescent="0.25"/>
    <row r="5859" ht="12" customHeight="1" x14ac:dyDescent="0.25"/>
    <row r="5860" ht="12" customHeight="1" x14ac:dyDescent="0.25"/>
    <row r="5861" ht="12" customHeight="1" x14ac:dyDescent="0.25"/>
    <row r="5862" ht="12" customHeight="1" x14ac:dyDescent="0.25"/>
    <row r="5863" ht="12" customHeight="1" x14ac:dyDescent="0.25"/>
    <row r="5864" ht="12" customHeight="1" x14ac:dyDescent="0.25"/>
    <row r="5865" ht="12" customHeight="1" x14ac:dyDescent="0.25"/>
    <row r="5866" ht="12" customHeight="1" x14ac:dyDescent="0.25"/>
    <row r="5867" ht="12" customHeight="1" x14ac:dyDescent="0.25"/>
    <row r="5868" ht="12" customHeight="1" x14ac:dyDescent="0.25"/>
    <row r="5869" ht="12" customHeight="1" x14ac:dyDescent="0.25"/>
    <row r="5870" ht="12" customHeight="1" x14ac:dyDescent="0.25"/>
    <row r="5871" ht="12" customHeight="1" x14ac:dyDescent="0.25"/>
    <row r="5872" ht="12" customHeight="1" x14ac:dyDescent="0.25"/>
    <row r="5873" ht="12" customHeight="1" x14ac:dyDescent="0.25"/>
    <row r="5874" ht="12" customHeight="1" x14ac:dyDescent="0.25"/>
    <row r="5875" ht="12" customHeight="1" x14ac:dyDescent="0.25"/>
    <row r="5876" ht="12" customHeight="1" x14ac:dyDescent="0.25"/>
    <row r="5877" ht="12" customHeight="1" x14ac:dyDescent="0.25"/>
    <row r="5878" ht="12" customHeight="1" x14ac:dyDescent="0.25"/>
    <row r="5879" ht="12" customHeight="1" x14ac:dyDescent="0.25"/>
    <row r="5880" ht="12" customHeight="1" x14ac:dyDescent="0.25"/>
    <row r="5881" ht="12" customHeight="1" x14ac:dyDescent="0.25"/>
    <row r="5882" ht="12" customHeight="1" x14ac:dyDescent="0.25"/>
    <row r="5883" ht="12" customHeight="1" x14ac:dyDescent="0.25"/>
    <row r="5884" ht="12" customHeight="1" x14ac:dyDescent="0.25"/>
    <row r="5885" ht="12" customHeight="1" x14ac:dyDescent="0.25"/>
    <row r="5886" ht="12" customHeight="1" x14ac:dyDescent="0.25"/>
    <row r="5887" ht="12" customHeight="1" x14ac:dyDescent="0.25"/>
    <row r="5888" ht="12" customHeight="1" x14ac:dyDescent="0.25"/>
    <row r="5889" ht="12" customHeight="1" x14ac:dyDescent="0.25"/>
    <row r="5890" ht="12" customHeight="1" x14ac:dyDescent="0.25"/>
    <row r="5891" ht="12" customHeight="1" x14ac:dyDescent="0.25"/>
    <row r="5892" ht="12" customHeight="1" x14ac:dyDescent="0.25"/>
    <row r="5893" ht="12" customHeight="1" x14ac:dyDescent="0.25"/>
    <row r="5894" ht="12" customHeight="1" x14ac:dyDescent="0.25"/>
    <row r="5895" ht="12" customHeight="1" x14ac:dyDescent="0.25"/>
    <row r="5896" ht="12" customHeight="1" x14ac:dyDescent="0.25"/>
    <row r="5897" ht="12" customHeight="1" x14ac:dyDescent="0.25"/>
    <row r="5898" ht="12" customHeight="1" x14ac:dyDescent="0.25"/>
    <row r="5899" ht="12" customHeight="1" x14ac:dyDescent="0.25"/>
    <row r="5900" ht="12" customHeight="1" x14ac:dyDescent="0.25"/>
    <row r="5901" ht="12" customHeight="1" x14ac:dyDescent="0.25"/>
    <row r="5902" ht="12" customHeight="1" x14ac:dyDescent="0.25"/>
    <row r="5903" ht="12" customHeight="1" x14ac:dyDescent="0.25"/>
    <row r="5904" ht="12" customHeight="1" x14ac:dyDescent="0.25"/>
    <row r="5905" ht="12" customHeight="1" x14ac:dyDescent="0.25"/>
    <row r="5906" ht="12" customHeight="1" x14ac:dyDescent="0.25"/>
    <row r="5907" ht="12" customHeight="1" x14ac:dyDescent="0.25"/>
    <row r="5908" ht="12" customHeight="1" x14ac:dyDescent="0.25"/>
    <row r="5909" ht="12" customHeight="1" x14ac:dyDescent="0.25"/>
    <row r="5910" ht="12" customHeight="1" x14ac:dyDescent="0.25"/>
    <row r="5911" ht="12" customHeight="1" x14ac:dyDescent="0.25"/>
    <row r="5912" ht="12" customHeight="1" x14ac:dyDescent="0.25"/>
    <row r="5913" ht="12" customHeight="1" x14ac:dyDescent="0.25"/>
    <row r="5914" ht="12" customHeight="1" x14ac:dyDescent="0.25"/>
    <row r="5915" ht="12" customHeight="1" x14ac:dyDescent="0.25"/>
    <row r="5916" ht="12" customHeight="1" x14ac:dyDescent="0.25"/>
    <row r="5917" ht="12" customHeight="1" x14ac:dyDescent="0.25"/>
    <row r="5918" ht="12" customHeight="1" x14ac:dyDescent="0.25"/>
    <row r="5919" ht="12" customHeight="1" x14ac:dyDescent="0.25"/>
    <row r="5920" ht="12" customHeight="1" x14ac:dyDescent="0.25"/>
    <row r="5921" ht="12" customHeight="1" x14ac:dyDescent="0.25"/>
    <row r="5922" ht="12" customHeight="1" x14ac:dyDescent="0.25"/>
    <row r="5923" ht="12" customHeight="1" x14ac:dyDescent="0.25"/>
    <row r="5924" ht="12" customHeight="1" x14ac:dyDescent="0.25"/>
    <row r="5925" ht="12" customHeight="1" x14ac:dyDescent="0.25"/>
    <row r="5926" ht="12" customHeight="1" x14ac:dyDescent="0.25"/>
    <row r="5927" ht="12" customHeight="1" x14ac:dyDescent="0.25"/>
    <row r="5928" ht="12" customHeight="1" x14ac:dyDescent="0.25"/>
    <row r="5929" ht="12" customHeight="1" x14ac:dyDescent="0.25"/>
    <row r="5930" ht="12" customHeight="1" x14ac:dyDescent="0.25"/>
    <row r="5931" ht="12" customHeight="1" x14ac:dyDescent="0.25"/>
    <row r="5932" ht="12" customHeight="1" x14ac:dyDescent="0.25"/>
    <row r="5933" ht="12" customHeight="1" x14ac:dyDescent="0.25"/>
    <row r="5934" ht="12" customHeight="1" x14ac:dyDescent="0.25"/>
    <row r="5935" ht="12" customHeight="1" x14ac:dyDescent="0.25"/>
    <row r="5936" ht="12" customHeight="1" x14ac:dyDescent="0.25"/>
    <row r="5937" ht="12" customHeight="1" x14ac:dyDescent="0.25"/>
    <row r="5938" ht="12" customHeight="1" x14ac:dyDescent="0.25"/>
    <row r="5939" ht="12" customHeight="1" x14ac:dyDescent="0.25"/>
    <row r="5940" ht="12" customHeight="1" x14ac:dyDescent="0.25"/>
    <row r="5941" ht="12" customHeight="1" x14ac:dyDescent="0.25"/>
    <row r="5942" ht="12" customHeight="1" x14ac:dyDescent="0.25"/>
    <row r="5943" ht="12" customHeight="1" x14ac:dyDescent="0.25"/>
    <row r="5944" ht="12" customHeight="1" x14ac:dyDescent="0.25"/>
    <row r="5945" ht="12" customHeight="1" x14ac:dyDescent="0.25"/>
    <row r="5946" ht="12" customHeight="1" x14ac:dyDescent="0.25"/>
    <row r="5947" ht="12" customHeight="1" x14ac:dyDescent="0.25"/>
    <row r="5948" ht="12" customHeight="1" x14ac:dyDescent="0.25"/>
    <row r="5949" ht="12" customHeight="1" x14ac:dyDescent="0.25"/>
    <row r="5950" ht="12" customHeight="1" x14ac:dyDescent="0.25"/>
    <row r="5951" ht="12" customHeight="1" x14ac:dyDescent="0.25"/>
    <row r="5952" ht="12" customHeight="1" x14ac:dyDescent="0.25"/>
    <row r="5953" ht="12" customHeight="1" x14ac:dyDescent="0.25"/>
    <row r="5954" ht="12" customHeight="1" x14ac:dyDescent="0.25"/>
    <row r="5955" ht="12" customHeight="1" x14ac:dyDescent="0.25"/>
    <row r="5956" ht="12" customHeight="1" x14ac:dyDescent="0.25"/>
    <row r="5957" ht="12" customHeight="1" x14ac:dyDescent="0.25"/>
    <row r="5958" ht="12" customHeight="1" x14ac:dyDescent="0.25"/>
    <row r="5959" ht="12" customHeight="1" x14ac:dyDescent="0.25"/>
    <row r="5960" ht="12" customHeight="1" x14ac:dyDescent="0.25"/>
    <row r="5961" ht="12" customHeight="1" x14ac:dyDescent="0.25"/>
    <row r="5962" ht="12" customHeight="1" x14ac:dyDescent="0.25"/>
    <row r="5963" ht="12" customHeight="1" x14ac:dyDescent="0.25"/>
    <row r="5964" ht="12" customHeight="1" x14ac:dyDescent="0.25"/>
    <row r="5965" ht="12" customHeight="1" x14ac:dyDescent="0.25"/>
    <row r="5966" ht="12" customHeight="1" x14ac:dyDescent="0.25"/>
    <row r="5967" ht="12" customHeight="1" x14ac:dyDescent="0.25"/>
    <row r="5968" ht="12" customHeight="1" x14ac:dyDescent="0.25"/>
    <row r="5969" ht="12" customHeight="1" x14ac:dyDescent="0.25"/>
    <row r="5970" ht="12" customHeight="1" x14ac:dyDescent="0.25"/>
    <row r="5971" ht="12" customHeight="1" x14ac:dyDescent="0.25"/>
    <row r="5972" ht="12" customHeight="1" x14ac:dyDescent="0.25"/>
    <row r="5973" ht="12" customHeight="1" x14ac:dyDescent="0.25"/>
    <row r="5974" ht="12" customHeight="1" x14ac:dyDescent="0.25"/>
    <row r="5975" ht="12" customHeight="1" x14ac:dyDescent="0.25"/>
    <row r="5976" ht="12" customHeight="1" x14ac:dyDescent="0.25"/>
    <row r="5977" ht="12" customHeight="1" x14ac:dyDescent="0.25"/>
    <row r="5978" ht="12" customHeight="1" x14ac:dyDescent="0.25"/>
    <row r="5979" ht="12" customHeight="1" x14ac:dyDescent="0.25"/>
    <row r="5980" ht="12" customHeight="1" x14ac:dyDescent="0.25"/>
    <row r="5981" ht="12" customHeight="1" x14ac:dyDescent="0.25"/>
    <row r="5982" ht="12" customHeight="1" x14ac:dyDescent="0.25"/>
    <row r="5983" ht="12" customHeight="1" x14ac:dyDescent="0.25"/>
    <row r="5984" ht="12" customHeight="1" x14ac:dyDescent="0.25"/>
    <row r="5985" ht="12" customHeight="1" x14ac:dyDescent="0.25"/>
    <row r="5986" ht="12" customHeight="1" x14ac:dyDescent="0.25"/>
    <row r="5987" ht="12" customHeight="1" x14ac:dyDescent="0.25"/>
    <row r="5988" ht="12" customHeight="1" x14ac:dyDescent="0.25"/>
    <row r="5989" ht="12" customHeight="1" x14ac:dyDescent="0.25"/>
    <row r="5990" ht="12" customHeight="1" x14ac:dyDescent="0.25"/>
    <row r="5991" ht="12" customHeight="1" x14ac:dyDescent="0.25"/>
    <row r="5992" ht="12" customHeight="1" x14ac:dyDescent="0.25"/>
    <row r="5993" ht="12" customHeight="1" x14ac:dyDescent="0.25"/>
    <row r="5994" ht="12" customHeight="1" x14ac:dyDescent="0.25"/>
    <row r="5995" ht="12" customHeight="1" x14ac:dyDescent="0.25"/>
    <row r="5996" ht="12" customHeight="1" x14ac:dyDescent="0.25"/>
    <row r="5997" ht="12" customHeight="1" x14ac:dyDescent="0.25"/>
    <row r="5998" ht="12" customHeight="1" x14ac:dyDescent="0.25"/>
    <row r="5999" ht="12" customHeight="1" x14ac:dyDescent="0.25"/>
    <row r="6000" ht="12" customHeight="1" x14ac:dyDescent="0.25"/>
    <row r="6001" ht="12" customHeight="1" x14ac:dyDescent="0.25"/>
    <row r="6002" ht="12" customHeight="1" x14ac:dyDescent="0.25"/>
    <row r="6003" ht="12" customHeight="1" x14ac:dyDescent="0.25"/>
    <row r="6004" ht="12" customHeight="1" x14ac:dyDescent="0.25"/>
    <row r="6005" ht="12" customHeight="1" x14ac:dyDescent="0.25"/>
    <row r="6006" ht="12" customHeight="1" x14ac:dyDescent="0.25"/>
    <row r="6007" ht="12" customHeight="1" x14ac:dyDescent="0.25"/>
    <row r="6008" ht="12" customHeight="1" x14ac:dyDescent="0.25"/>
    <row r="6009" ht="12" customHeight="1" x14ac:dyDescent="0.25"/>
    <row r="6010" ht="12" customHeight="1" x14ac:dyDescent="0.25"/>
    <row r="6011" ht="12" customHeight="1" x14ac:dyDescent="0.25"/>
    <row r="6012" ht="12" customHeight="1" x14ac:dyDescent="0.25"/>
    <row r="6013" ht="12" customHeight="1" x14ac:dyDescent="0.25"/>
    <row r="6014" ht="12" customHeight="1" x14ac:dyDescent="0.25"/>
    <row r="6015" ht="12" customHeight="1" x14ac:dyDescent="0.25"/>
    <row r="6016" ht="12" customHeight="1" x14ac:dyDescent="0.25"/>
    <row r="6017" ht="12" customHeight="1" x14ac:dyDescent="0.25"/>
    <row r="6018" ht="12" customHeight="1" x14ac:dyDescent="0.25"/>
    <row r="6019" ht="12" customHeight="1" x14ac:dyDescent="0.25"/>
    <row r="6020" ht="12" customHeight="1" x14ac:dyDescent="0.25"/>
    <row r="6021" ht="12" customHeight="1" x14ac:dyDescent="0.25"/>
    <row r="6022" ht="12" customHeight="1" x14ac:dyDescent="0.25"/>
    <row r="6023" ht="12" customHeight="1" x14ac:dyDescent="0.25"/>
    <row r="6024" ht="12" customHeight="1" x14ac:dyDescent="0.25"/>
    <row r="6025" ht="12" customHeight="1" x14ac:dyDescent="0.25"/>
    <row r="6026" ht="12" customHeight="1" x14ac:dyDescent="0.25"/>
    <row r="6027" ht="12" customHeight="1" x14ac:dyDescent="0.25"/>
    <row r="6028" ht="12" customHeight="1" x14ac:dyDescent="0.25"/>
    <row r="6029" ht="12" customHeight="1" x14ac:dyDescent="0.25"/>
    <row r="6030" ht="12" customHeight="1" x14ac:dyDescent="0.25"/>
    <row r="6031" ht="12" customHeight="1" x14ac:dyDescent="0.25"/>
    <row r="6032" ht="12" customHeight="1" x14ac:dyDescent="0.25"/>
    <row r="6033" ht="12" customHeight="1" x14ac:dyDescent="0.25"/>
    <row r="6034" ht="12" customHeight="1" x14ac:dyDescent="0.25"/>
    <row r="6035" ht="12" customHeight="1" x14ac:dyDescent="0.25"/>
    <row r="6036" ht="12" customHeight="1" x14ac:dyDescent="0.25"/>
    <row r="6037" ht="12" customHeight="1" x14ac:dyDescent="0.25"/>
    <row r="6038" ht="12" customHeight="1" x14ac:dyDescent="0.25"/>
    <row r="6039" ht="12" customHeight="1" x14ac:dyDescent="0.25"/>
    <row r="6040" ht="12" customHeight="1" x14ac:dyDescent="0.25"/>
    <row r="6041" ht="12" customHeight="1" x14ac:dyDescent="0.25"/>
    <row r="6042" ht="12" customHeight="1" x14ac:dyDescent="0.25"/>
    <row r="6043" ht="12" customHeight="1" x14ac:dyDescent="0.25"/>
    <row r="6044" ht="12" customHeight="1" x14ac:dyDescent="0.25"/>
    <row r="6045" ht="12" customHeight="1" x14ac:dyDescent="0.25"/>
    <row r="6046" ht="12" customHeight="1" x14ac:dyDescent="0.25"/>
    <row r="6047" ht="12" customHeight="1" x14ac:dyDescent="0.25"/>
    <row r="6048" ht="12" customHeight="1" x14ac:dyDescent="0.25"/>
    <row r="6049" ht="12" customHeight="1" x14ac:dyDescent="0.25"/>
    <row r="6050" ht="12" customHeight="1" x14ac:dyDescent="0.25"/>
    <row r="6051" ht="12" customHeight="1" x14ac:dyDescent="0.25"/>
    <row r="6052" ht="12" customHeight="1" x14ac:dyDescent="0.25"/>
    <row r="6053" ht="12" customHeight="1" x14ac:dyDescent="0.25"/>
    <row r="6054" ht="12" customHeight="1" x14ac:dyDescent="0.25"/>
    <row r="6055" ht="12" customHeight="1" x14ac:dyDescent="0.25"/>
    <row r="6056" ht="12" customHeight="1" x14ac:dyDescent="0.25"/>
    <row r="6057" ht="12" customHeight="1" x14ac:dyDescent="0.25"/>
    <row r="6058" ht="12" customHeight="1" x14ac:dyDescent="0.25"/>
    <row r="6059" ht="12" customHeight="1" x14ac:dyDescent="0.25"/>
    <row r="6060" ht="12" customHeight="1" x14ac:dyDescent="0.25"/>
    <row r="6061" ht="12" customHeight="1" x14ac:dyDescent="0.25"/>
    <row r="6062" ht="12" customHeight="1" x14ac:dyDescent="0.25"/>
    <row r="6063" ht="12" customHeight="1" x14ac:dyDescent="0.25"/>
    <row r="6064" ht="12" customHeight="1" x14ac:dyDescent="0.25"/>
    <row r="6065" ht="12" customHeight="1" x14ac:dyDescent="0.25"/>
    <row r="6066" ht="12" customHeight="1" x14ac:dyDescent="0.25"/>
    <row r="6067" ht="12" customHeight="1" x14ac:dyDescent="0.25"/>
    <row r="6068" ht="12" customHeight="1" x14ac:dyDescent="0.25"/>
    <row r="6069" ht="12" customHeight="1" x14ac:dyDescent="0.25"/>
    <row r="6070" ht="12" customHeight="1" x14ac:dyDescent="0.25"/>
    <row r="6071" ht="12" customHeight="1" x14ac:dyDescent="0.25"/>
    <row r="6072" ht="12" customHeight="1" x14ac:dyDescent="0.25"/>
    <row r="6073" ht="12" customHeight="1" x14ac:dyDescent="0.25"/>
    <row r="6074" ht="12" customHeight="1" x14ac:dyDescent="0.25"/>
    <row r="6075" ht="12" customHeight="1" x14ac:dyDescent="0.25"/>
    <row r="6076" ht="12" customHeight="1" x14ac:dyDescent="0.25"/>
    <row r="6077" ht="12" customHeight="1" x14ac:dyDescent="0.25"/>
    <row r="6078" ht="12" customHeight="1" x14ac:dyDescent="0.25"/>
    <row r="6079" ht="12" customHeight="1" x14ac:dyDescent="0.25"/>
    <row r="6080" ht="12" customHeight="1" x14ac:dyDescent="0.25"/>
    <row r="6081" ht="12" customHeight="1" x14ac:dyDescent="0.25"/>
    <row r="6082" ht="12" customHeight="1" x14ac:dyDescent="0.25"/>
    <row r="6083" ht="12" customHeight="1" x14ac:dyDescent="0.25"/>
    <row r="6084" ht="12" customHeight="1" x14ac:dyDescent="0.25"/>
    <row r="6085" ht="12" customHeight="1" x14ac:dyDescent="0.25"/>
    <row r="6086" ht="12" customHeight="1" x14ac:dyDescent="0.25"/>
    <row r="6087" ht="12" customHeight="1" x14ac:dyDescent="0.25"/>
    <row r="6088" ht="12" customHeight="1" x14ac:dyDescent="0.25"/>
    <row r="6089" ht="12" customHeight="1" x14ac:dyDescent="0.25"/>
    <row r="6090" ht="12" customHeight="1" x14ac:dyDescent="0.25"/>
    <row r="6091" ht="12" customHeight="1" x14ac:dyDescent="0.25"/>
    <row r="6092" ht="12" customHeight="1" x14ac:dyDescent="0.25"/>
    <row r="6093" ht="12" customHeight="1" x14ac:dyDescent="0.25"/>
    <row r="6094" ht="12" customHeight="1" x14ac:dyDescent="0.25"/>
    <row r="6095" ht="12" customHeight="1" x14ac:dyDescent="0.25"/>
    <row r="6096" ht="12" customHeight="1" x14ac:dyDescent="0.25"/>
    <row r="6097" ht="12" customHeight="1" x14ac:dyDescent="0.25"/>
    <row r="6098" ht="12" customHeight="1" x14ac:dyDescent="0.25"/>
    <row r="6099" ht="12" customHeight="1" x14ac:dyDescent="0.25"/>
    <row r="6100" ht="12" customHeight="1" x14ac:dyDescent="0.25"/>
    <row r="6101" ht="12" customHeight="1" x14ac:dyDescent="0.25"/>
    <row r="6102" ht="12" customHeight="1" x14ac:dyDescent="0.25"/>
    <row r="6103" ht="12" customHeight="1" x14ac:dyDescent="0.25"/>
    <row r="6104" ht="12" customHeight="1" x14ac:dyDescent="0.25"/>
    <row r="6105" ht="12" customHeight="1" x14ac:dyDescent="0.25"/>
    <row r="6106" ht="12" customHeight="1" x14ac:dyDescent="0.25"/>
    <row r="6107" ht="12" customHeight="1" x14ac:dyDescent="0.25"/>
    <row r="6108" ht="12" customHeight="1" x14ac:dyDescent="0.25"/>
    <row r="6109" ht="12" customHeight="1" x14ac:dyDescent="0.25"/>
    <row r="6110" ht="12" customHeight="1" x14ac:dyDescent="0.25"/>
    <row r="6111" ht="12" customHeight="1" x14ac:dyDescent="0.25"/>
    <row r="6112" ht="12" customHeight="1" x14ac:dyDescent="0.25"/>
    <row r="6113" ht="12" customHeight="1" x14ac:dyDescent="0.25"/>
    <row r="6114" ht="12" customHeight="1" x14ac:dyDescent="0.25"/>
    <row r="6115" ht="12" customHeight="1" x14ac:dyDescent="0.25"/>
    <row r="6116" ht="12" customHeight="1" x14ac:dyDescent="0.25"/>
    <row r="6117" ht="12" customHeight="1" x14ac:dyDescent="0.25"/>
    <row r="6118" ht="12" customHeight="1" x14ac:dyDescent="0.25"/>
    <row r="6119" ht="12" customHeight="1" x14ac:dyDescent="0.25"/>
    <row r="6120" ht="12" customHeight="1" x14ac:dyDescent="0.25"/>
    <row r="6121" ht="12" customHeight="1" x14ac:dyDescent="0.25"/>
    <row r="6122" ht="12" customHeight="1" x14ac:dyDescent="0.25"/>
    <row r="6123" ht="12" customHeight="1" x14ac:dyDescent="0.25"/>
    <row r="6124" ht="12" customHeight="1" x14ac:dyDescent="0.25"/>
    <row r="6125" ht="12" customHeight="1" x14ac:dyDescent="0.25"/>
    <row r="6126" ht="12" customHeight="1" x14ac:dyDescent="0.25"/>
    <row r="6127" ht="12" customHeight="1" x14ac:dyDescent="0.25"/>
    <row r="6128" ht="12" customHeight="1" x14ac:dyDescent="0.25"/>
    <row r="6129" ht="12" customHeight="1" x14ac:dyDescent="0.25"/>
    <row r="6130" ht="12" customHeight="1" x14ac:dyDescent="0.25"/>
    <row r="6131" ht="12" customHeight="1" x14ac:dyDescent="0.25"/>
    <row r="6132" ht="12" customHeight="1" x14ac:dyDescent="0.25"/>
    <row r="6133" ht="12" customHeight="1" x14ac:dyDescent="0.25"/>
    <row r="6134" ht="12" customHeight="1" x14ac:dyDescent="0.25"/>
    <row r="6135" ht="12" customHeight="1" x14ac:dyDescent="0.25"/>
    <row r="6136" ht="12" customHeight="1" x14ac:dyDescent="0.25"/>
    <row r="6137" ht="12" customHeight="1" x14ac:dyDescent="0.25"/>
    <row r="6138" ht="12" customHeight="1" x14ac:dyDescent="0.25"/>
    <row r="6139" ht="12" customHeight="1" x14ac:dyDescent="0.25"/>
    <row r="6140" ht="12" customHeight="1" x14ac:dyDescent="0.25"/>
    <row r="6141" ht="12" customHeight="1" x14ac:dyDescent="0.25"/>
    <row r="6142" ht="12" customHeight="1" x14ac:dyDescent="0.25"/>
    <row r="6143" ht="12" customHeight="1" x14ac:dyDescent="0.25"/>
    <row r="6144" ht="12" customHeight="1" x14ac:dyDescent="0.25"/>
    <row r="6145" ht="12" customHeight="1" x14ac:dyDescent="0.25"/>
    <row r="6146" ht="12" customHeight="1" x14ac:dyDescent="0.25"/>
    <row r="6147" ht="12" customHeight="1" x14ac:dyDescent="0.25"/>
    <row r="6148" ht="12" customHeight="1" x14ac:dyDescent="0.25"/>
    <row r="6149" ht="12" customHeight="1" x14ac:dyDescent="0.25"/>
    <row r="6150" ht="12" customHeight="1" x14ac:dyDescent="0.25"/>
    <row r="6151" ht="12" customHeight="1" x14ac:dyDescent="0.25"/>
    <row r="6152" ht="12" customHeight="1" x14ac:dyDescent="0.25"/>
    <row r="6153" ht="12" customHeight="1" x14ac:dyDescent="0.25"/>
    <row r="6154" ht="12" customHeight="1" x14ac:dyDescent="0.25"/>
    <row r="6155" ht="12" customHeight="1" x14ac:dyDescent="0.25"/>
    <row r="6156" ht="12" customHeight="1" x14ac:dyDescent="0.25"/>
    <row r="6157" ht="12" customHeight="1" x14ac:dyDescent="0.25"/>
    <row r="6158" ht="12" customHeight="1" x14ac:dyDescent="0.25"/>
    <row r="6159" ht="12" customHeight="1" x14ac:dyDescent="0.25"/>
    <row r="6160" ht="12" customHeight="1" x14ac:dyDescent="0.25"/>
    <row r="6161" ht="12" customHeight="1" x14ac:dyDescent="0.25"/>
    <row r="6162" ht="12" customHeight="1" x14ac:dyDescent="0.25"/>
    <row r="6163" ht="12" customHeight="1" x14ac:dyDescent="0.25"/>
    <row r="6164" ht="12" customHeight="1" x14ac:dyDescent="0.25"/>
    <row r="6165" ht="12" customHeight="1" x14ac:dyDescent="0.25"/>
    <row r="6166" ht="12" customHeight="1" x14ac:dyDescent="0.25"/>
    <row r="6167" ht="12" customHeight="1" x14ac:dyDescent="0.25"/>
    <row r="6168" ht="12" customHeight="1" x14ac:dyDescent="0.25"/>
    <row r="6169" ht="12" customHeight="1" x14ac:dyDescent="0.25"/>
    <row r="6170" ht="12" customHeight="1" x14ac:dyDescent="0.25"/>
    <row r="6171" ht="12" customHeight="1" x14ac:dyDescent="0.25"/>
    <row r="6172" ht="12" customHeight="1" x14ac:dyDescent="0.25"/>
    <row r="6173" ht="12" customHeight="1" x14ac:dyDescent="0.25"/>
    <row r="6174" ht="12" customHeight="1" x14ac:dyDescent="0.25"/>
    <row r="6175" ht="12" customHeight="1" x14ac:dyDescent="0.25"/>
    <row r="6176" ht="12" customHeight="1" x14ac:dyDescent="0.25"/>
    <row r="6177" ht="12" customHeight="1" x14ac:dyDescent="0.25"/>
    <row r="6178" ht="12" customHeight="1" x14ac:dyDescent="0.25"/>
    <row r="6179" ht="12" customHeight="1" x14ac:dyDescent="0.25"/>
    <row r="6180" ht="12" customHeight="1" x14ac:dyDescent="0.25"/>
    <row r="6181" ht="12" customHeight="1" x14ac:dyDescent="0.25"/>
    <row r="6182" ht="12" customHeight="1" x14ac:dyDescent="0.25"/>
    <row r="6183" ht="12" customHeight="1" x14ac:dyDescent="0.25"/>
    <row r="6184" ht="12" customHeight="1" x14ac:dyDescent="0.25"/>
    <row r="6185" ht="12" customHeight="1" x14ac:dyDescent="0.25"/>
    <row r="6186" ht="12" customHeight="1" x14ac:dyDescent="0.25"/>
    <row r="6187" ht="12" customHeight="1" x14ac:dyDescent="0.25"/>
    <row r="6188" ht="12" customHeight="1" x14ac:dyDescent="0.25"/>
    <row r="6189" ht="12" customHeight="1" x14ac:dyDescent="0.25"/>
    <row r="6190" ht="12" customHeight="1" x14ac:dyDescent="0.25"/>
    <row r="6191" ht="12" customHeight="1" x14ac:dyDescent="0.25"/>
    <row r="6192" ht="12" customHeight="1" x14ac:dyDescent="0.25"/>
    <row r="6193" ht="12" customHeight="1" x14ac:dyDescent="0.25"/>
    <row r="6194" ht="12" customHeight="1" x14ac:dyDescent="0.25"/>
    <row r="6195" ht="12" customHeight="1" x14ac:dyDescent="0.25"/>
    <row r="6196" ht="12" customHeight="1" x14ac:dyDescent="0.25"/>
    <row r="6197" ht="12" customHeight="1" x14ac:dyDescent="0.25"/>
    <row r="6198" ht="12" customHeight="1" x14ac:dyDescent="0.25"/>
    <row r="6199" ht="12" customHeight="1" x14ac:dyDescent="0.25"/>
    <row r="6200" ht="12" customHeight="1" x14ac:dyDescent="0.25"/>
    <row r="6201" ht="12" customHeight="1" x14ac:dyDescent="0.25"/>
    <row r="6202" ht="12" customHeight="1" x14ac:dyDescent="0.25"/>
    <row r="6203" ht="12" customHeight="1" x14ac:dyDescent="0.25"/>
    <row r="6204" ht="12" customHeight="1" x14ac:dyDescent="0.25"/>
    <row r="6205" ht="12" customHeight="1" x14ac:dyDescent="0.25"/>
    <row r="6206" ht="12" customHeight="1" x14ac:dyDescent="0.25"/>
    <row r="6207" ht="12" customHeight="1" x14ac:dyDescent="0.25"/>
    <row r="6208" ht="12" customHeight="1" x14ac:dyDescent="0.25"/>
    <row r="6209" ht="12" customHeight="1" x14ac:dyDescent="0.25"/>
    <row r="6210" ht="12" customHeight="1" x14ac:dyDescent="0.25"/>
    <row r="6211" ht="12" customHeight="1" x14ac:dyDescent="0.25"/>
    <row r="6212" ht="12" customHeight="1" x14ac:dyDescent="0.25"/>
    <row r="6213" ht="12" customHeight="1" x14ac:dyDescent="0.25"/>
    <row r="6214" ht="12" customHeight="1" x14ac:dyDescent="0.25"/>
    <row r="6215" ht="12" customHeight="1" x14ac:dyDescent="0.25"/>
    <row r="6216" ht="12" customHeight="1" x14ac:dyDescent="0.25"/>
    <row r="6217" ht="12" customHeight="1" x14ac:dyDescent="0.25"/>
    <row r="6218" ht="12" customHeight="1" x14ac:dyDescent="0.25"/>
    <row r="6219" ht="12" customHeight="1" x14ac:dyDescent="0.25"/>
    <row r="6220" ht="12" customHeight="1" x14ac:dyDescent="0.25"/>
    <row r="6221" ht="12" customHeight="1" x14ac:dyDescent="0.25"/>
    <row r="6222" ht="12" customHeight="1" x14ac:dyDescent="0.25"/>
    <row r="6223" ht="12" customHeight="1" x14ac:dyDescent="0.25"/>
    <row r="6224" ht="12" customHeight="1" x14ac:dyDescent="0.25"/>
    <row r="6225" ht="12" customHeight="1" x14ac:dyDescent="0.25"/>
    <row r="6226" ht="12" customHeight="1" x14ac:dyDescent="0.25"/>
    <row r="6227" ht="12" customHeight="1" x14ac:dyDescent="0.25"/>
    <row r="6228" ht="12" customHeight="1" x14ac:dyDescent="0.25"/>
    <row r="6229" ht="12" customHeight="1" x14ac:dyDescent="0.25"/>
    <row r="6230" ht="12" customHeight="1" x14ac:dyDescent="0.25"/>
    <row r="6231" ht="12" customHeight="1" x14ac:dyDescent="0.25"/>
    <row r="6232" ht="12" customHeight="1" x14ac:dyDescent="0.25"/>
    <row r="6233" ht="12" customHeight="1" x14ac:dyDescent="0.25"/>
    <row r="6234" ht="12" customHeight="1" x14ac:dyDescent="0.25"/>
    <row r="6235" ht="12" customHeight="1" x14ac:dyDescent="0.25"/>
    <row r="6236" ht="12" customHeight="1" x14ac:dyDescent="0.25"/>
    <row r="6237" ht="12" customHeight="1" x14ac:dyDescent="0.25"/>
    <row r="6238" ht="12" customHeight="1" x14ac:dyDescent="0.25"/>
    <row r="6239" ht="12" customHeight="1" x14ac:dyDescent="0.25"/>
    <row r="6240" ht="12" customHeight="1" x14ac:dyDescent="0.25"/>
    <row r="6241" ht="12" customHeight="1" x14ac:dyDescent="0.25"/>
    <row r="6242" ht="12" customHeight="1" x14ac:dyDescent="0.25"/>
    <row r="6243" ht="12" customHeight="1" x14ac:dyDescent="0.25"/>
    <row r="6244" ht="12" customHeight="1" x14ac:dyDescent="0.25"/>
    <row r="6245" ht="12" customHeight="1" x14ac:dyDescent="0.25"/>
    <row r="6246" ht="12" customHeight="1" x14ac:dyDescent="0.25"/>
    <row r="6247" ht="12" customHeight="1" x14ac:dyDescent="0.25"/>
    <row r="6248" ht="12" customHeight="1" x14ac:dyDescent="0.25"/>
    <row r="6249" ht="12" customHeight="1" x14ac:dyDescent="0.25"/>
    <row r="6250" ht="12" customHeight="1" x14ac:dyDescent="0.25"/>
    <row r="6251" ht="12" customHeight="1" x14ac:dyDescent="0.25"/>
    <row r="6252" ht="12" customHeight="1" x14ac:dyDescent="0.25"/>
    <row r="6253" ht="12" customHeight="1" x14ac:dyDescent="0.25"/>
    <row r="6254" ht="12" customHeight="1" x14ac:dyDescent="0.25"/>
    <row r="6255" ht="12" customHeight="1" x14ac:dyDescent="0.25"/>
    <row r="6256" ht="12" customHeight="1" x14ac:dyDescent="0.25"/>
    <row r="6257" ht="12" customHeight="1" x14ac:dyDescent="0.25"/>
    <row r="6258" ht="12" customHeight="1" x14ac:dyDescent="0.25"/>
    <row r="6259" ht="12" customHeight="1" x14ac:dyDescent="0.25"/>
    <row r="6260" ht="12" customHeight="1" x14ac:dyDescent="0.25"/>
    <row r="6261" ht="12" customHeight="1" x14ac:dyDescent="0.25"/>
    <row r="6262" ht="12" customHeight="1" x14ac:dyDescent="0.25"/>
    <row r="6263" ht="12" customHeight="1" x14ac:dyDescent="0.25"/>
    <row r="6264" ht="12" customHeight="1" x14ac:dyDescent="0.25"/>
    <row r="6265" ht="12" customHeight="1" x14ac:dyDescent="0.25"/>
    <row r="6266" ht="12" customHeight="1" x14ac:dyDescent="0.25"/>
    <row r="6267" ht="12" customHeight="1" x14ac:dyDescent="0.25"/>
    <row r="6268" ht="12" customHeight="1" x14ac:dyDescent="0.25"/>
    <row r="6269" ht="12" customHeight="1" x14ac:dyDescent="0.25"/>
    <row r="6270" ht="12" customHeight="1" x14ac:dyDescent="0.25"/>
    <row r="6271" ht="12" customHeight="1" x14ac:dyDescent="0.25"/>
    <row r="6272" ht="12" customHeight="1" x14ac:dyDescent="0.25"/>
    <row r="6273" ht="12" customHeight="1" x14ac:dyDescent="0.25"/>
    <row r="6274" ht="12" customHeight="1" x14ac:dyDescent="0.25"/>
    <row r="6275" ht="12" customHeight="1" x14ac:dyDescent="0.25"/>
    <row r="6276" ht="12" customHeight="1" x14ac:dyDescent="0.25"/>
    <row r="6277" ht="12" customHeight="1" x14ac:dyDescent="0.25"/>
    <row r="6278" ht="12" customHeight="1" x14ac:dyDescent="0.25"/>
    <row r="6279" ht="12" customHeight="1" x14ac:dyDescent="0.25"/>
    <row r="6280" ht="12" customHeight="1" x14ac:dyDescent="0.25"/>
    <row r="6281" ht="12" customHeight="1" x14ac:dyDescent="0.25"/>
    <row r="6282" ht="12" customHeight="1" x14ac:dyDescent="0.25"/>
    <row r="6283" ht="12" customHeight="1" x14ac:dyDescent="0.25"/>
    <row r="6284" ht="12" customHeight="1" x14ac:dyDescent="0.25"/>
    <row r="6285" ht="12" customHeight="1" x14ac:dyDescent="0.25"/>
    <row r="6286" ht="12" customHeight="1" x14ac:dyDescent="0.25"/>
    <row r="6287" ht="12" customHeight="1" x14ac:dyDescent="0.25"/>
    <row r="6288" ht="12" customHeight="1" x14ac:dyDescent="0.25"/>
    <row r="6289" ht="12" customHeight="1" x14ac:dyDescent="0.25"/>
    <row r="6290" ht="12" customHeight="1" x14ac:dyDescent="0.25"/>
    <row r="6291" ht="12" customHeight="1" x14ac:dyDescent="0.25"/>
    <row r="6292" ht="12" customHeight="1" x14ac:dyDescent="0.25"/>
    <row r="6293" ht="12" customHeight="1" x14ac:dyDescent="0.25"/>
    <row r="6294" ht="12" customHeight="1" x14ac:dyDescent="0.25"/>
    <row r="6295" ht="12" customHeight="1" x14ac:dyDescent="0.25"/>
    <row r="6296" ht="12" customHeight="1" x14ac:dyDescent="0.25"/>
    <row r="6297" ht="12" customHeight="1" x14ac:dyDescent="0.25"/>
    <row r="6298" ht="12" customHeight="1" x14ac:dyDescent="0.25"/>
    <row r="6299" ht="12" customHeight="1" x14ac:dyDescent="0.25"/>
    <row r="6300" ht="12" customHeight="1" x14ac:dyDescent="0.25"/>
    <row r="6301" ht="12" customHeight="1" x14ac:dyDescent="0.25"/>
    <row r="6302" ht="12" customHeight="1" x14ac:dyDescent="0.25"/>
    <row r="6303" ht="12" customHeight="1" x14ac:dyDescent="0.25"/>
    <row r="6304" ht="12" customHeight="1" x14ac:dyDescent="0.25"/>
    <row r="6305" ht="12" customHeight="1" x14ac:dyDescent="0.25"/>
    <row r="6306" ht="12" customHeight="1" x14ac:dyDescent="0.25"/>
    <row r="6307" ht="12" customHeight="1" x14ac:dyDescent="0.25"/>
    <row r="6308" ht="12" customHeight="1" x14ac:dyDescent="0.25"/>
    <row r="6309" ht="12" customHeight="1" x14ac:dyDescent="0.25"/>
    <row r="6310" ht="12" customHeight="1" x14ac:dyDescent="0.25"/>
    <row r="6311" ht="12" customHeight="1" x14ac:dyDescent="0.25"/>
    <row r="6312" ht="12" customHeight="1" x14ac:dyDescent="0.25"/>
    <row r="6313" ht="12" customHeight="1" x14ac:dyDescent="0.25"/>
    <row r="6314" ht="12" customHeight="1" x14ac:dyDescent="0.25"/>
    <row r="6315" ht="12" customHeight="1" x14ac:dyDescent="0.25"/>
    <row r="6316" ht="12" customHeight="1" x14ac:dyDescent="0.25"/>
    <row r="6317" ht="12" customHeight="1" x14ac:dyDescent="0.25"/>
    <row r="6318" ht="12" customHeight="1" x14ac:dyDescent="0.25"/>
    <row r="6319" ht="12" customHeight="1" x14ac:dyDescent="0.25"/>
    <row r="6320" ht="12" customHeight="1" x14ac:dyDescent="0.25"/>
    <row r="6321" ht="12" customHeight="1" x14ac:dyDescent="0.25"/>
    <row r="6322" ht="12" customHeight="1" x14ac:dyDescent="0.25"/>
    <row r="6323" ht="12" customHeight="1" x14ac:dyDescent="0.25"/>
    <row r="6324" ht="12" customHeight="1" x14ac:dyDescent="0.25"/>
    <row r="6325" ht="12" customHeight="1" x14ac:dyDescent="0.25"/>
    <row r="6326" ht="12" customHeight="1" x14ac:dyDescent="0.25"/>
    <row r="6327" ht="12" customHeight="1" x14ac:dyDescent="0.25"/>
    <row r="6328" ht="12" customHeight="1" x14ac:dyDescent="0.25"/>
    <row r="6329" ht="12" customHeight="1" x14ac:dyDescent="0.25"/>
    <row r="6330" ht="12" customHeight="1" x14ac:dyDescent="0.25"/>
    <row r="6331" ht="12" customHeight="1" x14ac:dyDescent="0.25"/>
    <row r="6332" ht="12" customHeight="1" x14ac:dyDescent="0.25"/>
    <row r="6333" ht="12" customHeight="1" x14ac:dyDescent="0.25"/>
    <row r="6334" ht="12" customHeight="1" x14ac:dyDescent="0.25"/>
    <row r="6335" ht="12" customHeight="1" x14ac:dyDescent="0.25"/>
    <row r="6336" ht="12" customHeight="1" x14ac:dyDescent="0.25"/>
    <row r="6337" ht="12" customHeight="1" x14ac:dyDescent="0.25"/>
    <row r="6338" ht="12" customHeight="1" x14ac:dyDescent="0.25"/>
    <row r="6339" ht="12" customHeight="1" x14ac:dyDescent="0.25"/>
    <row r="6340" ht="12" customHeight="1" x14ac:dyDescent="0.25"/>
    <row r="6341" ht="12" customHeight="1" x14ac:dyDescent="0.25"/>
    <row r="6342" ht="12" customHeight="1" x14ac:dyDescent="0.25"/>
    <row r="6343" ht="12" customHeight="1" x14ac:dyDescent="0.25"/>
    <row r="6344" ht="12" customHeight="1" x14ac:dyDescent="0.25"/>
    <row r="6345" ht="12" customHeight="1" x14ac:dyDescent="0.25"/>
    <row r="6346" ht="12" customHeight="1" x14ac:dyDescent="0.25"/>
    <row r="6347" ht="12" customHeight="1" x14ac:dyDescent="0.25"/>
    <row r="6348" ht="12" customHeight="1" x14ac:dyDescent="0.25"/>
    <row r="6349" ht="12" customHeight="1" x14ac:dyDescent="0.25"/>
    <row r="6350" ht="12" customHeight="1" x14ac:dyDescent="0.25"/>
    <row r="6351" ht="12" customHeight="1" x14ac:dyDescent="0.25"/>
    <row r="6352" ht="12" customHeight="1" x14ac:dyDescent="0.25"/>
    <row r="6353" ht="12" customHeight="1" x14ac:dyDescent="0.25"/>
    <row r="6354" ht="12" customHeight="1" x14ac:dyDescent="0.25"/>
    <row r="6355" ht="12" customHeight="1" x14ac:dyDescent="0.25"/>
    <row r="6356" ht="12" customHeight="1" x14ac:dyDescent="0.25"/>
    <row r="6357" ht="12" customHeight="1" x14ac:dyDescent="0.25"/>
    <row r="6358" ht="12" customHeight="1" x14ac:dyDescent="0.25"/>
    <row r="6359" ht="12" customHeight="1" x14ac:dyDescent="0.25"/>
    <row r="6360" ht="12" customHeight="1" x14ac:dyDescent="0.25"/>
    <row r="6361" ht="12" customHeight="1" x14ac:dyDescent="0.25"/>
    <row r="6362" ht="12" customHeight="1" x14ac:dyDescent="0.25"/>
    <row r="6363" ht="12" customHeight="1" x14ac:dyDescent="0.25"/>
    <row r="6364" ht="12" customHeight="1" x14ac:dyDescent="0.25"/>
    <row r="6365" ht="12" customHeight="1" x14ac:dyDescent="0.25"/>
    <row r="6366" ht="12" customHeight="1" x14ac:dyDescent="0.25"/>
    <row r="6367" ht="12" customHeight="1" x14ac:dyDescent="0.25"/>
    <row r="6368" ht="12" customHeight="1" x14ac:dyDescent="0.25"/>
    <row r="6369" ht="12" customHeight="1" x14ac:dyDescent="0.25"/>
    <row r="6370" ht="12" customHeight="1" x14ac:dyDescent="0.25"/>
    <row r="6371" ht="12" customHeight="1" x14ac:dyDescent="0.25"/>
    <row r="6372" ht="12" customHeight="1" x14ac:dyDescent="0.25"/>
    <row r="6373" ht="12" customHeight="1" x14ac:dyDescent="0.25"/>
    <row r="6374" ht="12" customHeight="1" x14ac:dyDescent="0.25"/>
    <row r="6375" ht="12" customHeight="1" x14ac:dyDescent="0.25"/>
    <row r="6376" ht="12" customHeight="1" x14ac:dyDescent="0.25"/>
    <row r="6377" ht="12" customHeight="1" x14ac:dyDescent="0.25"/>
    <row r="6378" ht="12" customHeight="1" x14ac:dyDescent="0.25"/>
    <row r="6379" ht="12" customHeight="1" x14ac:dyDescent="0.25"/>
    <row r="6380" ht="12" customHeight="1" x14ac:dyDescent="0.25"/>
    <row r="6381" ht="12" customHeight="1" x14ac:dyDescent="0.25"/>
    <row r="6382" ht="12" customHeight="1" x14ac:dyDescent="0.25"/>
    <row r="6383" ht="12" customHeight="1" x14ac:dyDescent="0.25"/>
    <row r="6384" ht="12" customHeight="1" x14ac:dyDescent="0.25"/>
    <row r="6385" ht="12" customHeight="1" x14ac:dyDescent="0.25"/>
    <row r="6386" ht="12" customHeight="1" x14ac:dyDescent="0.25"/>
    <row r="6387" ht="12" customHeight="1" x14ac:dyDescent="0.25"/>
    <row r="6388" ht="12" customHeight="1" x14ac:dyDescent="0.25"/>
    <row r="6389" ht="12" customHeight="1" x14ac:dyDescent="0.25"/>
    <row r="6390" ht="12" customHeight="1" x14ac:dyDescent="0.25"/>
    <row r="6391" ht="12" customHeight="1" x14ac:dyDescent="0.25"/>
    <row r="6392" ht="12" customHeight="1" x14ac:dyDescent="0.25"/>
    <row r="6393" ht="12" customHeight="1" x14ac:dyDescent="0.25"/>
    <row r="6394" ht="12" customHeight="1" x14ac:dyDescent="0.25"/>
    <row r="6395" ht="12" customHeight="1" x14ac:dyDescent="0.25"/>
    <row r="6396" ht="12" customHeight="1" x14ac:dyDescent="0.25"/>
    <row r="6397" ht="12" customHeight="1" x14ac:dyDescent="0.25"/>
    <row r="6398" ht="12" customHeight="1" x14ac:dyDescent="0.25"/>
    <row r="6399" ht="12" customHeight="1" x14ac:dyDescent="0.25"/>
    <row r="6400" ht="12" customHeight="1" x14ac:dyDescent="0.25"/>
    <row r="6401" ht="12" customHeight="1" x14ac:dyDescent="0.25"/>
    <row r="6402" ht="12" customHeight="1" x14ac:dyDescent="0.25"/>
    <row r="6403" ht="12" customHeight="1" x14ac:dyDescent="0.25"/>
    <row r="6404" ht="12" customHeight="1" x14ac:dyDescent="0.25"/>
    <row r="6405" ht="12" customHeight="1" x14ac:dyDescent="0.25"/>
    <row r="6406" ht="12" customHeight="1" x14ac:dyDescent="0.25"/>
    <row r="6407" ht="12" customHeight="1" x14ac:dyDescent="0.25"/>
    <row r="6408" ht="12" customHeight="1" x14ac:dyDescent="0.25"/>
    <row r="6409" ht="12" customHeight="1" x14ac:dyDescent="0.25"/>
    <row r="6410" ht="12" customHeight="1" x14ac:dyDescent="0.25"/>
    <row r="6411" ht="12" customHeight="1" x14ac:dyDescent="0.25"/>
    <row r="6412" ht="12" customHeight="1" x14ac:dyDescent="0.25"/>
    <row r="6413" ht="12" customHeight="1" x14ac:dyDescent="0.25"/>
    <row r="6414" ht="12" customHeight="1" x14ac:dyDescent="0.25"/>
    <row r="6415" ht="12" customHeight="1" x14ac:dyDescent="0.25"/>
    <row r="6416" ht="12" customHeight="1" x14ac:dyDescent="0.25"/>
    <row r="6417" ht="12" customHeight="1" x14ac:dyDescent="0.25"/>
    <row r="6418" ht="12" customHeight="1" x14ac:dyDescent="0.25"/>
    <row r="6419" ht="12" customHeight="1" x14ac:dyDescent="0.25"/>
    <row r="6420" ht="12" customHeight="1" x14ac:dyDescent="0.25"/>
    <row r="6421" ht="12" customHeight="1" x14ac:dyDescent="0.25"/>
    <row r="6422" ht="12" customHeight="1" x14ac:dyDescent="0.25"/>
    <row r="6423" ht="12" customHeight="1" x14ac:dyDescent="0.25"/>
    <row r="6424" ht="12" customHeight="1" x14ac:dyDescent="0.25"/>
    <row r="6425" ht="12" customHeight="1" x14ac:dyDescent="0.25"/>
    <row r="6426" ht="12" customHeight="1" x14ac:dyDescent="0.25"/>
    <row r="6427" ht="12" customHeight="1" x14ac:dyDescent="0.25"/>
    <row r="6428" ht="12" customHeight="1" x14ac:dyDescent="0.25"/>
    <row r="6429" ht="12" customHeight="1" x14ac:dyDescent="0.25"/>
    <row r="6430" ht="12" customHeight="1" x14ac:dyDescent="0.25"/>
    <row r="6431" ht="12" customHeight="1" x14ac:dyDescent="0.25"/>
    <row r="6432" ht="12" customHeight="1" x14ac:dyDescent="0.25"/>
    <row r="6433" ht="12" customHeight="1" x14ac:dyDescent="0.25"/>
    <row r="6434" ht="12" customHeight="1" x14ac:dyDescent="0.25"/>
    <row r="6435" ht="12" customHeight="1" x14ac:dyDescent="0.25"/>
    <row r="6436" ht="12" customHeight="1" x14ac:dyDescent="0.25"/>
    <row r="6437" ht="12" customHeight="1" x14ac:dyDescent="0.25"/>
    <row r="6438" ht="12" customHeight="1" x14ac:dyDescent="0.25"/>
    <row r="6439" ht="12" customHeight="1" x14ac:dyDescent="0.25"/>
    <row r="6440" ht="12" customHeight="1" x14ac:dyDescent="0.25"/>
    <row r="6441" ht="12" customHeight="1" x14ac:dyDescent="0.25"/>
    <row r="6442" ht="12" customHeight="1" x14ac:dyDescent="0.25"/>
    <row r="6443" ht="12" customHeight="1" x14ac:dyDescent="0.25"/>
    <row r="6444" ht="12" customHeight="1" x14ac:dyDescent="0.25"/>
    <row r="6445" ht="12" customHeight="1" x14ac:dyDescent="0.25"/>
    <row r="6446" ht="12" customHeight="1" x14ac:dyDescent="0.25"/>
    <row r="6447" ht="12" customHeight="1" x14ac:dyDescent="0.25"/>
    <row r="6448" ht="12" customHeight="1" x14ac:dyDescent="0.25"/>
    <row r="6449" ht="12" customHeight="1" x14ac:dyDescent="0.25"/>
    <row r="6450" ht="12" customHeight="1" x14ac:dyDescent="0.25"/>
    <row r="6451" ht="12" customHeight="1" x14ac:dyDescent="0.25"/>
    <row r="6452" ht="12" customHeight="1" x14ac:dyDescent="0.25"/>
    <row r="6453" ht="12" customHeight="1" x14ac:dyDescent="0.25"/>
    <row r="6454" ht="12" customHeight="1" x14ac:dyDescent="0.25"/>
    <row r="6455" ht="12" customHeight="1" x14ac:dyDescent="0.25"/>
    <row r="6456" ht="12" customHeight="1" x14ac:dyDescent="0.25"/>
    <row r="6457" ht="12" customHeight="1" x14ac:dyDescent="0.25"/>
    <row r="6458" ht="12" customHeight="1" x14ac:dyDescent="0.25"/>
    <row r="6459" ht="12" customHeight="1" x14ac:dyDescent="0.25"/>
    <row r="6460" ht="12" customHeight="1" x14ac:dyDescent="0.25"/>
    <row r="6461" ht="12" customHeight="1" x14ac:dyDescent="0.25"/>
    <row r="6462" ht="12" customHeight="1" x14ac:dyDescent="0.25"/>
    <row r="6463" ht="12" customHeight="1" x14ac:dyDescent="0.25"/>
    <row r="6464" ht="12" customHeight="1" x14ac:dyDescent="0.25"/>
    <row r="6465" ht="12" customHeight="1" x14ac:dyDescent="0.25"/>
    <row r="6466" ht="12" customHeight="1" x14ac:dyDescent="0.25"/>
    <row r="6467" ht="12" customHeight="1" x14ac:dyDescent="0.25"/>
    <row r="6468" ht="12" customHeight="1" x14ac:dyDescent="0.25"/>
    <row r="6469" ht="12" customHeight="1" x14ac:dyDescent="0.25"/>
    <row r="6470" ht="12" customHeight="1" x14ac:dyDescent="0.25"/>
    <row r="6471" ht="12" customHeight="1" x14ac:dyDescent="0.25"/>
    <row r="6472" ht="12" customHeight="1" x14ac:dyDescent="0.25"/>
    <row r="6473" ht="12" customHeight="1" x14ac:dyDescent="0.25"/>
    <row r="6474" ht="12" customHeight="1" x14ac:dyDescent="0.25"/>
    <row r="6475" ht="12" customHeight="1" x14ac:dyDescent="0.25"/>
    <row r="6476" ht="12" customHeight="1" x14ac:dyDescent="0.25"/>
    <row r="6477" ht="12" customHeight="1" x14ac:dyDescent="0.25"/>
    <row r="6478" ht="12" customHeight="1" x14ac:dyDescent="0.25"/>
    <row r="6479" ht="12" customHeight="1" x14ac:dyDescent="0.25"/>
    <row r="6480" ht="12" customHeight="1" x14ac:dyDescent="0.25"/>
    <row r="6481" ht="12" customHeight="1" x14ac:dyDescent="0.25"/>
    <row r="6482" ht="12" customHeight="1" x14ac:dyDescent="0.25"/>
    <row r="6483" ht="12" customHeight="1" x14ac:dyDescent="0.25"/>
    <row r="6484" ht="12" customHeight="1" x14ac:dyDescent="0.25"/>
    <row r="6485" ht="12" customHeight="1" x14ac:dyDescent="0.25"/>
    <row r="6486" ht="12" customHeight="1" x14ac:dyDescent="0.25"/>
    <row r="6487" ht="12" customHeight="1" x14ac:dyDescent="0.25"/>
    <row r="6488" ht="12" customHeight="1" x14ac:dyDescent="0.25"/>
    <row r="6489" ht="12" customHeight="1" x14ac:dyDescent="0.25"/>
    <row r="6490" ht="12" customHeight="1" x14ac:dyDescent="0.25"/>
    <row r="6491" ht="12" customHeight="1" x14ac:dyDescent="0.25"/>
    <row r="6492" ht="12" customHeight="1" x14ac:dyDescent="0.25"/>
    <row r="6493" ht="12" customHeight="1" x14ac:dyDescent="0.25"/>
    <row r="6494" ht="12" customHeight="1" x14ac:dyDescent="0.25"/>
    <row r="6495" ht="12" customHeight="1" x14ac:dyDescent="0.25"/>
    <row r="6496" ht="12" customHeight="1" x14ac:dyDescent="0.25"/>
    <row r="6497" ht="12" customHeight="1" x14ac:dyDescent="0.25"/>
    <row r="6498" ht="12" customHeight="1" x14ac:dyDescent="0.25"/>
    <row r="6499" ht="12" customHeight="1" x14ac:dyDescent="0.25"/>
    <row r="6500" ht="12" customHeight="1" x14ac:dyDescent="0.25"/>
    <row r="6501" ht="12" customHeight="1" x14ac:dyDescent="0.25"/>
    <row r="6502" ht="12" customHeight="1" x14ac:dyDescent="0.25"/>
    <row r="6503" ht="12" customHeight="1" x14ac:dyDescent="0.25"/>
    <row r="6504" ht="12" customHeight="1" x14ac:dyDescent="0.25"/>
    <row r="6505" ht="12" customHeight="1" x14ac:dyDescent="0.25"/>
    <row r="6506" ht="12" customHeight="1" x14ac:dyDescent="0.25"/>
    <row r="6507" ht="12" customHeight="1" x14ac:dyDescent="0.25"/>
    <row r="6508" ht="12" customHeight="1" x14ac:dyDescent="0.25"/>
    <row r="6509" ht="12" customHeight="1" x14ac:dyDescent="0.25"/>
    <row r="6510" ht="12" customHeight="1" x14ac:dyDescent="0.25"/>
    <row r="6511" ht="12" customHeight="1" x14ac:dyDescent="0.25"/>
    <row r="6512" ht="12" customHeight="1" x14ac:dyDescent="0.25"/>
    <row r="6513" ht="12" customHeight="1" x14ac:dyDescent="0.25"/>
    <row r="6514" ht="12" customHeight="1" x14ac:dyDescent="0.25"/>
    <row r="6515" ht="12" customHeight="1" x14ac:dyDescent="0.25"/>
    <row r="6516" ht="12" customHeight="1" x14ac:dyDescent="0.25"/>
    <row r="6517" ht="12" customHeight="1" x14ac:dyDescent="0.25"/>
    <row r="6518" ht="12" customHeight="1" x14ac:dyDescent="0.25"/>
    <row r="6519" ht="12" customHeight="1" x14ac:dyDescent="0.25"/>
    <row r="6520" ht="12" customHeight="1" x14ac:dyDescent="0.25"/>
    <row r="6521" ht="12" customHeight="1" x14ac:dyDescent="0.25"/>
    <row r="6522" ht="12" customHeight="1" x14ac:dyDescent="0.25"/>
    <row r="6523" ht="12" customHeight="1" x14ac:dyDescent="0.25"/>
    <row r="6524" ht="12" customHeight="1" x14ac:dyDescent="0.25"/>
    <row r="6525" ht="12" customHeight="1" x14ac:dyDescent="0.25"/>
    <row r="6526" ht="12" customHeight="1" x14ac:dyDescent="0.25"/>
    <row r="6527" ht="12" customHeight="1" x14ac:dyDescent="0.25"/>
    <row r="6528" ht="12" customHeight="1" x14ac:dyDescent="0.25"/>
    <row r="6529" ht="12" customHeight="1" x14ac:dyDescent="0.25"/>
    <row r="6530" ht="12" customHeight="1" x14ac:dyDescent="0.25"/>
    <row r="6531" ht="12" customHeight="1" x14ac:dyDescent="0.25"/>
    <row r="6532" ht="12" customHeight="1" x14ac:dyDescent="0.25"/>
    <row r="6533" ht="12" customHeight="1" x14ac:dyDescent="0.25"/>
    <row r="6534" ht="12" customHeight="1" x14ac:dyDescent="0.25"/>
    <row r="6535" ht="12" customHeight="1" x14ac:dyDescent="0.25"/>
    <row r="6536" ht="12" customHeight="1" x14ac:dyDescent="0.25"/>
    <row r="6537" ht="12" customHeight="1" x14ac:dyDescent="0.25"/>
    <row r="6538" ht="12" customHeight="1" x14ac:dyDescent="0.25"/>
    <row r="6539" ht="12" customHeight="1" x14ac:dyDescent="0.25"/>
    <row r="6540" ht="12" customHeight="1" x14ac:dyDescent="0.25"/>
    <row r="6541" ht="12" customHeight="1" x14ac:dyDescent="0.25"/>
    <row r="6542" ht="12" customHeight="1" x14ac:dyDescent="0.25"/>
    <row r="6543" ht="12" customHeight="1" x14ac:dyDescent="0.25"/>
    <row r="6544" ht="12" customHeight="1" x14ac:dyDescent="0.25"/>
    <row r="6545" ht="12" customHeight="1" x14ac:dyDescent="0.25"/>
    <row r="6546" ht="12" customHeight="1" x14ac:dyDescent="0.25"/>
    <row r="6547" ht="12" customHeight="1" x14ac:dyDescent="0.25"/>
    <row r="6548" ht="12" customHeight="1" x14ac:dyDescent="0.25"/>
    <row r="6549" ht="12" customHeight="1" x14ac:dyDescent="0.25"/>
    <row r="6550" ht="12" customHeight="1" x14ac:dyDescent="0.25"/>
    <row r="6551" ht="12" customHeight="1" x14ac:dyDescent="0.25"/>
    <row r="6552" ht="12" customHeight="1" x14ac:dyDescent="0.25"/>
    <row r="6553" ht="12" customHeight="1" x14ac:dyDescent="0.25"/>
    <row r="6554" ht="12" customHeight="1" x14ac:dyDescent="0.25"/>
    <row r="6555" ht="12" customHeight="1" x14ac:dyDescent="0.25"/>
    <row r="6556" ht="12" customHeight="1" x14ac:dyDescent="0.25"/>
    <row r="6557" ht="12" customHeight="1" x14ac:dyDescent="0.25"/>
    <row r="6558" ht="12" customHeight="1" x14ac:dyDescent="0.25"/>
    <row r="6559" ht="12" customHeight="1" x14ac:dyDescent="0.25"/>
    <row r="6560" ht="12" customHeight="1" x14ac:dyDescent="0.25"/>
    <row r="6561" ht="12" customHeight="1" x14ac:dyDescent="0.25"/>
    <row r="6562" ht="12" customHeight="1" x14ac:dyDescent="0.25"/>
    <row r="6563" ht="12" customHeight="1" x14ac:dyDescent="0.25"/>
    <row r="6564" ht="12" customHeight="1" x14ac:dyDescent="0.25"/>
    <row r="6565" ht="12" customHeight="1" x14ac:dyDescent="0.25"/>
    <row r="6566" ht="12" customHeight="1" x14ac:dyDescent="0.25"/>
    <row r="6567" ht="12" customHeight="1" x14ac:dyDescent="0.25"/>
    <row r="6568" ht="12" customHeight="1" x14ac:dyDescent="0.25"/>
    <row r="6569" ht="12" customHeight="1" x14ac:dyDescent="0.25"/>
    <row r="6570" ht="12" customHeight="1" x14ac:dyDescent="0.25"/>
    <row r="6571" ht="12" customHeight="1" x14ac:dyDescent="0.25"/>
    <row r="6572" ht="12" customHeight="1" x14ac:dyDescent="0.25"/>
    <row r="6573" ht="12" customHeight="1" x14ac:dyDescent="0.25"/>
    <row r="6574" ht="12" customHeight="1" x14ac:dyDescent="0.25"/>
    <row r="6575" ht="12" customHeight="1" x14ac:dyDescent="0.25"/>
    <row r="6576" ht="12" customHeight="1" x14ac:dyDescent="0.25"/>
    <row r="6577" ht="12" customHeight="1" x14ac:dyDescent="0.25"/>
    <row r="6578" ht="12" customHeight="1" x14ac:dyDescent="0.25"/>
    <row r="6579" ht="12" customHeight="1" x14ac:dyDescent="0.25"/>
    <row r="6580" ht="12" customHeight="1" x14ac:dyDescent="0.25"/>
    <row r="6581" ht="12" customHeight="1" x14ac:dyDescent="0.25"/>
    <row r="6582" ht="12" customHeight="1" x14ac:dyDescent="0.25"/>
    <row r="6583" ht="12" customHeight="1" x14ac:dyDescent="0.25"/>
    <row r="6584" ht="12" customHeight="1" x14ac:dyDescent="0.25"/>
    <row r="6585" ht="12" customHeight="1" x14ac:dyDescent="0.25"/>
    <row r="6586" ht="12" customHeight="1" x14ac:dyDescent="0.25"/>
    <row r="6587" ht="12" customHeight="1" x14ac:dyDescent="0.25"/>
    <row r="6588" ht="12" customHeight="1" x14ac:dyDescent="0.25"/>
    <row r="6589" ht="12" customHeight="1" x14ac:dyDescent="0.25"/>
    <row r="6590" ht="12" customHeight="1" x14ac:dyDescent="0.25"/>
    <row r="6591" ht="12" customHeight="1" x14ac:dyDescent="0.25"/>
    <row r="6592" ht="12" customHeight="1" x14ac:dyDescent="0.25"/>
    <row r="6593" ht="12" customHeight="1" x14ac:dyDescent="0.25"/>
    <row r="6594" ht="12" customHeight="1" x14ac:dyDescent="0.25"/>
    <row r="6595" ht="12" customHeight="1" x14ac:dyDescent="0.25"/>
    <row r="6596" ht="12" customHeight="1" x14ac:dyDescent="0.25"/>
    <row r="6597" ht="12" customHeight="1" x14ac:dyDescent="0.25"/>
    <row r="6598" ht="12" customHeight="1" x14ac:dyDescent="0.25"/>
    <row r="6599" ht="12" customHeight="1" x14ac:dyDescent="0.25"/>
    <row r="6600" ht="12" customHeight="1" x14ac:dyDescent="0.25"/>
    <row r="6601" ht="12" customHeight="1" x14ac:dyDescent="0.25"/>
    <row r="6602" ht="12" customHeight="1" x14ac:dyDescent="0.25"/>
    <row r="6603" ht="12" customHeight="1" x14ac:dyDescent="0.25"/>
    <row r="6604" ht="12" customHeight="1" x14ac:dyDescent="0.25"/>
    <row r="6605" ht="12" customHeight="1" x14ac:dyDescent="0.25"/>
    <row r="6606" ht="12" customHeight="1" x14ac:dyDescent="0.25"/>
    <row r="6607" ht="12" customHeight="1" x14ac:dyDescent="0.25"/>
    <row r="6608" ht="12" customHeight="1" x14ac:dyDescent="0.25"/>
    <row r="6609" ht="12" customHeight="1" x14ac:dyDescent="0.25"/>
    <row r="6610" ht="12" customHeight="1" x14ac:dyDescent="0.25"/>
    <row r="6611" ht="12" customHeight="1" x14ac:dyDescent="0.25"/>
    <row r="6612" ht="12" customHeight="1" x14ac:dyDescent="0.25"/>
    <row r="6613" ht="12" customHeight="1" x14ac:dyDescent="0.25"/>
    <row r="6614" ht="12" customHeight="1" x14ac:dyDescent="0.25"/>
    <row r="6615" ht="12" customHeight="1" x14ac:dyDescent="0.25"/>
    <row r="6616" ht="12" customHeight="1" x14ac:dyDescent="0.25"/>
    <row r="6617" ht="12" customHeight="1" x14ac:dyDescent="0.25"/>
    <row r="6618" ht="12" customHeight="1" x14ac:dyDescent="0.25"/>
    <row r="6619" ht="12" customHeight="1" x14ac:dyDescent="0.25"/>
    <row r="6620" ht="12" customHeight="1" x14ac:dyDescent="0.25"/>
    <row r="6621" ht="12" customHeight="1" x14ac:dyDescent="0.25"/>
    <row r="6622" ht="12" customHeight="1" x14ac:dyDescent="0.25"/>
    <row r="6623" ht="12" customHeight="1" x14ac:dyDescent="0.25"/>
    <row r="6624" ht="12" customHeight="1" x14ac:dyDescent="0.25"/>
    <row r="6625" ht="12" customHeight="1" x14ac:dyDescent="0.25"/>
    <row r="6626" ht="12" customHeight="1" x14ac:dyDescent="0.25"/>
    <row r="6627" ht="12" customHeight="1" x14ac:dyDescent="0.25"/>
    <row r="6628" ht="12" customHeight="1" x14ac:dyDescent="0.25"/>
    <row r="6629" ht="12" customHeight="1" x14ac:dyDescent="0.25"/>
    <row r="6630" ht="12" customHeight="1" x14ac:dyDescent="0.25"/>
    <row r="6631" ht="12" customHeight="1" x14ac:dyDescent="0.25"/>
    <row r="6632" ht="12" customHeight="1" x14ac:dyDescent="0.25"/>
    <row r="6633" ht="12" customHeight="1" x14ac:dyDescent="0.25"/>
    <row r="6634" ht="12" customHeight="1" x14ac:dyDescent="0.25"/>
    <row r="6635" ht="12" customHeight="1" x14ac:dyDescent="0.25"/>
    <row r="6636" ht="12" customHeight="1" x14ac:dyDescent="0.25"/>
    <row r="6637" ht="12" customHeight="1" x14ac:dyDescent="0.25"/>
    <row r="6638" ht="12" customHeight="1" x14ac:dyDescent="0.25"/>
    <row r="6639" ht="12" customHeight="1" x14ac:dyDescent="0.25"/>
    <row r="6640" ht="12" customHeight="1" x14ac:dyDescent="0.25"/>
    <row r="6641" ht="12" customHeight="1" x14ac:dyDescent="0.25"/>
    <row r="6642" ht="12" customHeight="1" x14ac:dyDescent="0.25"/>
    <row r="6643" ht="12" customHeight="1" x14ac:dyDescent="0.25"/>
    <row r="6644" ht="12" customHeight="1" x14ac:dyDescent="0.25"/>
    <row r="6645" ht="12" customHeight="1" x14ac:dyDescent="0.25"/>
    <row r="6646" ht="12" customHeight="1" x14ac:dyDescent="0.25"/>
    <row r="6647" ht="12" customHeight="1" x14ac:dyDescent="0.25"/>
    <row r="6648" ht="12" customHeight="1" x14ac:dyDescent="0.25"/>
    <row r="6649" ht="12" customHeight="1" x14ac:dyDescent="0.25"/>
    <row r="6650" ht="12" customHeight="1" x14ac:dyDescent="0.25"/>
    <row r="6651" ht="12" customHeight="1" x14ac:dyDescent="0.25"/>
    <row r="6652" ht="12" customHeight="1" x14ac:dyDescent="0.25"/>
    <row r="6653" ht="12" customHeight="1" x14ac:dyDescent="0.25"/>
    <row r="6654" ht="12" customHeight="1" x14ac:dyDescent="0.25"/>
    <row r="6655" ht="12" customHeight="1" x14ac:dyDescent="0.25"/>
    <row r="6656" ht="12" customHeight="1" x14ac:dyDescent="0.25"/>
    <row r="6657" ht="12" customHeight="1" x14ac:dyDescent="0.25"/>
    <row r="6658" ht="12" customHeight="1" x14ac:dyDescent="0.25"/>
    <row r="6659" ht="12" customHeight="1" x14ac:dyDescent="0.25"/>
    <row r="6660" ht="12" customHeight="1" x14ac:dyDescent="0.25"/>
    <row r="6661" ht="12" customHeight="1" x14ac:dyDescent="0.25"/>
    <row r="6662" ht="12" customHeight="1" x14ac:dyDescent="0.25"/>
    <row r="6663" ht="12" customHeight="1" x14ac:dyDescent="0.25"/>
    <row r="6664" ht="12" customHeight="1" x14ac:dyDescent="0.25"/>
    <row r="6665" ht="12" customHeight="1" x14ac:dyDescent="0.25"/>
    <row r="6666" ht="12" customHeight="1" x14ac:dyDescent="0.25"/>
    <row r="6667" ht="12" customHeight="1" x14ac:dyDescent="0.25"/>
    <row r="6668" ht="12" customHeight="1" x14ac:dyDescent="0.25"/>
    <row r="6669" ht="12" customHeight="1" x14ac:dyDescent="0.25"/>
    <row r="6670" ht="12" customHeight="1" x14ac:dyDescent="0.25"/>
    <row r="6671" ht="12" customHeight="1" x14ac:dyDescent="0.25"/>
    <row r="6672" ht="12" customHeight="1" x14ac:dyDescent="0.25"/>
    <row r="6673" ht="12" customHeight="1" x14ac:dyDescent="0.25"/>
    <row r="6674" ht="12" customHeight="1" x14ac:dyDescent="0.25"/>
    <row r="6675" ht="12" customHeight="1" x14ac:dyDescent="0.25"/>
    <row r="6676" ht="12" customHeight="1" x14ac:dyDescent="0.25"/>
    <row r="6677" ht="12" customHeight="1" x14ac:dyDescent="0.25"/>
    <row r="6678" ht="12" customHeight="1" x14ac:dyDescent="0.25"/>
    <row r="6679" ht="12" customHeight="1" x14ac:dyDescent="0.25"/>
    <row r="6680" ht="12" customHeight="1" x14ac:dyDescent="0.25"/>
    <row r="6681" ht="12" customHeight="1" x14ac:dyDescent="0.25"/>
    <row r="6682" ht="12" customHeight="1" x14ac:dyDescent="0.25"/>
    <row r="6683" ht="12" customHeight="1" x14ac:dyDescent="0.25"/>
    <row r="6684" ht="12" customHeight="1" x14ac:dyDescent="0.25"/>
    <row r="6685" ht="12" customHeight="1" x14ac:dyDescent="0.25"/>
    <row r="6686" ht="12" customHeight="1" x14ac:dyDescent="0.25"/>
    <row r="6687" ht="12" customHeight="1" x14ac:dyDescent="0.25"/>
    <row r="6688" ht="12" customHeight="1" x14ac:dyDescent="0.25"/>
    <row r="6689" ht="12" customHeight="1" x14ac:dyDescent="0.25"/>
    <row r="6690" ht="12" customHeight="1" x14ac:dyDescent="0.25"/>
    <row r="6691" ht="12" customHeight="1" x14ac:dyDescent="0.25"/>
    <row r="6692" ht="12" customHeight="1" x14ac:dyDescent="0.25"/>
    <row r="6693" ht="12" customHeight="1" x14ac:dyDescent="0.25"/>
    <row r="6694" ht="12" customHeight="1" x14ac:dyDescent="0.25"/>
    <row r="6695" ht="12" customHeight="1" x14ac:dyDescent="0.25"/>
    <row r="6696" ht="12" customHeight="1" x14ac:dyDescent="0.25"/>
    <row r="6697" ht="12" customHeight="1" x14ac:dyDescent="0.25"/>
    <row r="6698" ht="12" customHeight="1" x14ac:dyDescent="0.25"/>
    <row r="6699" ht="12" customHeight="1" x14ac:dyDescent="0.25"/>
    <row r="6700" ht="12" customHeight="1" x14ac:dyDescent="0.25"/>
    <row r="6701" ht="12" customHeight="1" x14ac:dyDescent="0.25"/>
    <row r="6702" ht="12" customHeight="1" x14ac:dyDescent="0.25"/>
    <row r="6703" ht="12" customHeight="1" x14ac:dyDescent="0.25"/>
    <row r="6704" ht="12" customHeight="1" x14ac:dyDescent="0.25"/>
    <row r="6705" ht="12" customHeight="1" x14ac:dyDescent="0.25"/>
    <row r="6706" ht="12" customHeight="1" x14ac:dyDescent="0.25"/>
    <row r="6707" ht="12" customHeight="1" x14ac:dyDescent="0.25"/>
    <row r="6708" ht="12" customHeight="1" x14ac:dyDescent="0.25"/>
    <row r="6709" ht="12" customHeight="1" x14ac:dyDescent="0.25"/>
    <row r="6710" ht="12" customHeight="1" x14ac:dyDescent="0.25"/>
    <row r="6711" ht="12" customHeight="1" x14ac:dyDescent="0.25"/>
    <row r="6712" ht="12" customHeight="1" x14ac:dyDescent="0.25"/>
    <row r="6713" ht="12" customHeight="1" x14ac:dyDescent="0.25"/>
    <row r="6714" ht="12" customHeight="1" x14ac:dyDescent="0.25"/>
    <row r="6715" ht="12" customHeight="1" x14ac:dyDescent="0.25"/>
    <row r="6716" ht="12" customHeight="1" x14ac:dyDescent="0.25"/>
    <row r="6717" ht="12" customHeight="1" x14ac:dyDescent="0.25"/>
    <row r="6718" ht="12" customHeight="1" x14ac:dyDescent="0.25"/>
    <row r="6719" ht="12" customHeight="1" x14ac:dyDescent="0.25"/>
    <row r="6720" ht="12" customHeight="1" x14ac:dyDescent="0.25"/>
    <row r="6721" ht="12" customHeight="1" x14ac:dyDescent="0.25"/>
    <row r="6722" ht="12" customHeight="1" x14ac:dyDescent="0.25"/>
    <row r="6723" ht="12" customHeight="1" x14ac:dyDescent="0.25"/>
    <row r="6724" ht="12" customHeight="1" x14ac:dyDescent="0.25"/>
    <row r="6725" ht="12" customHeight="1" x14ac:dyDescent="0.25"/>
    <row r="6726" ht="12" customHeight="1" x14ac:dyDescent="0.25"/>
    <row r="6727" ht="12" customHeight="1" x14ac:dyDescent="0.25"/>
    <row r="6728" ht="12" customHeight="1" x14ac:dyDescent="0.25"/>
    <row r="6729" ht="12" customHeight="1" x14ac:dyDescent="0.25"/>
    <row r="6730" ht="12" customHeight="1" x14ac:dyDescent="0.25"/>
    <row r="6731" ht="12" customHeight="1" x14ac:dyDescent="0.25"/>
    <row r="6732" ht="12" customHeight="1" x14ac:dyDescent="0.25"/>
    <row r="6733" ht="12" customHeight="1" x14ac:dyDescent="0.25"/>
    <row r="6734" ht="12" customHeight="1" x14ac:dyDescent="0.25"/>
    <row r="6735" ht="12" customHeight="1" x14ac:dyDescent="0.25"/>
    <row r="6736" ht="12" customHeight="1" x14ac:dyDescent="0.25"/>
    <row r="6737" ht="12" customHeight="1" x14ac:dyDescent="0.25"/>
    <row r="6738" ht="12" customHeight="1" x14ac:dyDescent="0.25"/>
    <row r="6739" ht="12" customHeight="1" x14ac:dyDescent="0.25"/>
    <row r="6740" ht="12" customHeight="1" x14ac:dyDescent="0.25"/>
    <row r="6741" ht="12" customHeight="1" x14ac:dyDescent="0.25"/>
    <row r="6742" ht="12" customHeight="1" x14ac:dyDescent="0.25"/>
    <row r="6743" ht="12" customHeight="1" x14ac:dyDescent="0.25"/>
    <row r="6744" ht="12" customHeight="1" x14ac:dyDescent="0.25"/>
    <row r="6745" ht="12" customHeight="1" x14ac:dyDescent="0.25"/>
    <row r="6746" ht="12" customHeight="1" x14ac:dyDescent="0.25"/>
    <row r="6747" ht="12" customHeight="1" x14ac:dyDescent="0.25"/>
    <row r="6748" ht="12" customHeight="1" x14ac:dyDescent="0.25"/>
    <row r="6749" ht="12" customHeight="1" x14ac:dyDescent="0.25"/>
    <row r="6750" ht="12" customHeight="1" x14ac:dyDescent="0.25"/>
    <row r="6751" ht="12" customHeight="1" x14ac:dyDescent="0.25"/>
    <row r="6752" ht="12" customHeight="1" x14ac:dyDescent="0.25"/>
    <row r="6753" ht="12" customHeight="1" x14ac:dyDescent="0.25"/>
    <row r="6754" ht="12" customHeight="1" x14ac:dyDescent="0.25"/>
    <row r="6755" ht="12" customHeight="1" x14ac:dyDescent="0.25"/>
    <row r="6756" ht="12" customHeight="1" x14ac:dyDescent="0.25"/>
    <row r="6757" ht="12" customHeight="1" x14ac:dyDescent="0.25"/>
    <row r="6758" ht="12" customHeight="1" x14ac:dyDescent="0.25"/>
    <row r="6759" ht="12" customHeight="1" x14ac:dyDescent="0.25"/>
    <row r="6760" ht="12" customHeight="1" x14ac:dyDescent="0.25"/>
    <row r="6761" ht="12" customHeight="1" x14ac:dyDescent="0.25"/>
    <row r="6762" ht="12" customHeight="1" x14ac:dyDescent="0.25"/>
    <row r="6763" ht="12" customHeight="1" x14ac:dyDescent="0.25"/>
    <row r="6764" ht="12" customHeight="1" x14ac:dyDescent="0.25"/>
    <row r="6765" ht="12" customHeight="1" x14ac:dyDescent="0.25"/>
    <row r="6766" ht="12" customHeight="1" x14ac:dyDescent="0.25"/>
    <row r="6767" ht="12" customHeight="1" x14ac:dyDescent="0.25"/>
    <row r="6768" ht="12" customHeight="1" x14ac:dyDescent="0.25"/>
    <row r="6769" ht="12" customHeight="1" x14ac:dyDescent="0.25"/>
    <row r="6770" ht="12" customHeight="1" x14ac:dyDescent="0.25"/>
    <row r="6771" ht="12" customHeight="1" x14ac:dyDescent="0.25"/>
    <row r="6772" ht="12" customHeight="1" x14ac:dyDescent="0.25"/>
    <row r="6773" ht="12" customHeight="1" x14ac:dyDescent="0.25"/>
    <row r="6774" ht="12" customHeight="1" x14ac:dyDescent="0.25"/>
    <row r="6775" ht="12" customHeight="1" x14ac:dyDescent="0.25"/>
    <row r="6776" ht="12" customHeight="1" x14ac:dyDescent="0.25"/>
    <row r="6777" ht="12" customHeight="1" x14ac:dyDescent="0.25"/>
    <row r="6778" ht="12" customHeight="1" x14ac:dyDescent="0.25"/>
    <row r="6779" ht="12" customHeight="1" x14ac:dyDescent="0.25"/>
    <row r="6780" ht="12" customHeight="1" x14ac:dyDescent="0.25"/>
    <row r="6781" ht="12" customHeight="1" x14ac:dyDescent="0.25"/>
    <row r="6782" ht="12" customHeight="1" x14ac:dyDescent="0.25"/>
    <row r="6783" ht="12" customHeight="1" x14ac:dyDescent="0.25"/>
    <row r="6784" ht="12" customHeight="1" x14ac:dyDescent="0.25"/>
    <row r="6785" ht="12" customHeight="1" x14ac:dyDescent="0.25"/>
    <row r="6786" ht="12" customHeight="1" x14ac:dyDescent="0.25"/>
    <row r="6787" ht="12" customHeight="1" x14ac:dyDescent="0.25"/>
    <row r="6788" ht="12" customHeight="1" x14ac:dyDescent="0.25"/>
    <row r="6789" ht="12" customHeight="1" x14ac:dyDescent="0.25"/>
    <row r="6790" ht="12" customHeight="1" x14ac:dyDescent="0.25"/>
    <row r="6791" ht="12" customHeight="1" x14ac:dyDescent="0.25"/>
    <row r="6792" ht="12" customHeight="1" x14ac:dyDescent="0.25"/>
    <row r="6793" ht="12" customHeight="1" x14ac:dyDescent="0.25"/>
    <row r="6794" ht="12" customHeight="1" x14ac:dyDescent="0.25"/>
    <row r="6795" ht="12" customHeight="1" x14ac:dyDescent="0.25"/>
    <row r="6796" ht="12" customHeight="1" x14ac:dyDescent="0.25"/>
    <row r="6797" ht="12" customHeight="1" x14ac:dyDescent="0.25"/>
    <row r="6798" ht="12" customHeight="1" x14ac:dyDescent="0.25"/>
    <row r="6799" ht="12" customHeight="1" x14ac:dyDescent="0.25"/>
    <row r="6800" ht="12" customHeight="1" x14ac:dyDescent="0.25"/>
    <row r="6801" ht="12" customHeight="1" x14ac:dyDescent="0.25"/>
    <row r="6802" ht="12" customHeight="1" x14ac:dyDescent="0.25"/>
    <row r="6803" ht="12" customHeight="1" x14ac:dyDescent="0.25"/>
    <row r="6804" ht="12" customHeight="1" x14ac:dyDescent="0.25"/>
    <row r="6805" ht="12" customHeight="1" x14ac:dyDescent="0.25"/>
    <row r="6806" ht="12" customHeight="1" x14ac:dyDescent="0.25"/>
    <row r="6807" ht="12" customHeight="1" x14ac:dyDescent="0.25"/>
    <row r="6808" ht="12" customHeight="1" x14ac:dyDescent="0.25"/>
    <row r="6809" ht="12" customHeight="1" x14ac:dyDescent="0.25"/>
    <row r="6810" ht="12" customHeight="1" x14ac:dyDescent="0.25"/>
    <row r="6811" ht="12" customHeight="1" x14ac:dyDescent="0.25"/>
    <row r="6812" ht="12" customHeight="1" x14ac:dyDescent="0.25"/>
    <row r="6813" ht="12" customHeight="1" x14ac:dyDescent="0.25"/>
    <row r="6814" ht="12" customHeight="1" x14ac:dyDescent="0.25"/>
    <row r="6815" ht="12" customHeight="1" x14ac:dyDescent="0.25"/>
    <row r="6816" ht="12" customHeight="1" x14ac:dyDescent="0.25"/>
    <row r="6817" ht="12" customHeight="1" x14ac:dyDescent="0.25"/>
    <row r="6818" ht="12" customHeight="1" x14ac:dyDescent="0.25"/>
    <row r="6819" ht="12" customHeight="1" x14ac:dyDescent="0.25"/>
    <row r="6820" ht="12" customHeight="1" x14ac:dyDescent="0.25"/>
    <row r="6821" ht="12" customHeight="1" x14ac:dyDescent="0.25"/>
    <row r="6822" ht="12" customHeight="1" x14ac:dyDescent="0.25"/>
    <row r="6823" ht="12" customHeight="1" x14ac:dyDescent="0.25"/>
    <row r="6824" ht="12" customHeight="1" x14ac:dyDescent="0.25"/>
    <row r="6825" ht="12" customHeight="1" x14ac:dyDescent="0.25"/>
    <row r="6826" ht="12" customHeight="1" x14ac:dyDescent="0.25"/>
    <row r="6827" ht="12" customHeight="1" x14ac:dyDescent="0.25"/>
    <row r="6828" ht="12" customHeight="1" x14ac:dyDescent="0.25"/>
    <row r="6829" ht="12" customHeight="1" x14ac:dyDescent="0.25"/>
    <row r="6830" ht="12" customHeight="1" x14ac:dyDescent="0.25"/>
    <row r="6831" ht="12" customHeight="1" x14ac:dyDescent="0.25"/>
    <row r="6832" ht="12" customHeight="1" x14ac:dyDescent="0.25"/>
    <row r="6833" ht="12" customHeight="1" x14ac:dyDescent="0.25"/>
    <row r="6834" ht="12" customHeight="1" x14ac:dyDescent="0.25"/>
    <row r="6835" ht="12" customHeight="1" x14ac:dyDescent="0.25"/>
    <row r="6836" ht="12" customHeight="1" x14ac:dyDescent="0.25"/>
    <row r="6837" ht="12" customHeight="1" x14ac:dyDescent="0.25"/>
    <row r="6838" ht="12" customHeight="1" x14ac:dyDescent="0.25"/>
    <row r="6839" ht="12" customHeight="1" x14ac:dyDescent="0.25"/>
    <row r="6840" ht="12" customHeight="1" x14ac:dyDescent="0.25"/>
    <row r="6841" ht="12" customHeight="1" x14ac:dyDescent="0.25"/>
    <row r="6842" ht="12" customHeight="1" x14ac:dyDescent="0.25"/>
    <row r="6843" ht="12" customHeight="1" x14ac:dyDescent="0.25"/>
    <row r="6844" ht="12" customHeight="1" x14ac:dyDescent="0.25"/>
    <row r="6845" ht="12" customHeight="1" x14ac:dyDescent="0.25"/>
    <row r="6846" ht="12" customHeight="1" x14ac:dyDescent="0.25"/>
    <row r="6847" ht="12" customHeight="1" x14ac:dyDescent="0.25"/>
    <row r="6848" ht="12" customHeight="1" x14ac:dyDescent="0.25"/>
    <row r="6849" ht="12" customHeight="1" x14ac:dyDescent="0.25"/>
    <row r="6850" ht="12" customHeight="1" x14ac:dyDescent="0.25"/>
    <row r="6851" ht="12" customHeight="1" x14ac:dyDescent="0.25"/>
    <row r="6852" ht="12" customHeight="1" x14ac:dyDescent="0.25"/>
    <row r="6853" ht="12" customHeight="1" x14ac:dyDescent="0.25"/>
    <row r="6854" ht="12" customHeight="1" x14ac:dyDescent="0.25"/>
    <row r="6855" ht="12" customHeight="1" x14ac:dyDescent="0.25"/>
    <row r="6856" ht="12" customHeight="1" x14ac:dyDescent="0.25"/>
    <row r="6857" ht="12" customHeight="1" x14ac:dyDescent="0.25"/>
    <row r="6858" ht="12" customHeight="1" x14ac:dyDescent="0.25"/>
    <row r="6859" ht="12" customHeight="1" x14ac:dyDescent="0.25"/>
    <row r="6860" ht="12" customHeight="1" x14ac:dyDescent="0.25"/>
    <row r="6861" ht="12" customHeight="1" x14ac:dyDescent="0.25"/>
    <row r="6862" ht="12" customHeight="1" x14ac:dyDescent="0.25"/>
    <row r="6863" ht="12" customHeight="1" x14ac:dyDescent="0.25"/>
    <row r="6864" ht="12" customHeight="1" x14ac:dyDescent="0.25"/>
    <row r="6865" ht="12" customHeight="1" x14ac:dyDescent="0.25"/>
    <row r="6866" ht="12" customHeight="1" x14ac:dyDescent="0.25"/>
    <row r="6867" ht="12" customHeight="1" x14ac:dyDescent="0.25"/>
    <row r="6868" ht="12" customHeight="1" x14ac:dyDescent="0.25"/>
    <row r="6869" ht="12" customHeight="1" x14ac:dyDescent="0.25"/>
    <row r="6870" ht="12" customHeight="1" x14ac:dyDescent="0.25"/>
    <row r="6871" ht="12" customHeight="1" x14ac:dyDescent="0.25"/>
    <row r="6872" ht="12" customHeight="1" x14ac:dyDescent="0.25"/>
    <row r="6873" ht="12" customHeight="1" x14ac:dyDescent="0.25"/>
    <row r="6874" ht="12" customHeight="1" x14ac:dyDescent="0.25"/>
    <row r="6875" ht="12" customHeight="1" x14ac:dyDescent="0.25"/>
    <row r="6876" ht="12" customHeight="1" x14ac:dyDescent="0.25"/>
    <row r="6877" ht="12" customHeight="1" x14ac:dyDescent="0.25"/>
    <row r="6878" ht="12" customHeight="1" x14ac:dyDescent="0.25"/>
    <row r="6879" ht="12" customHeight="1" x14ac:dyDescent="0.25"/>
    <row r="6880" ht="12" customHeight="1" x14ac:dyDescent="0.25"/>
    <row r="6881" ht="12" customHeight="1" x14ac:dyDescent="0.25"/>
    <row r="6882" ht="12" customHeight="1" x14ac:dyDescent="0.25"/>
    <row r="6883" ht="12" customHeight="1" x14ac:dyDescent="0.25"/>
    <row r="6884" ht="12" customHeight="1" x14ac:dyDescent="0.25"/>
    <row r="6885" ht="12" customHeight="1" x14ac:dyDescent="0.25"/>
    <row r="6886" ht="12" customHeight="1" x14ac:dyDescent="0.25"/>
    <row r="6887" ht="12" customHeight="1" x14ac:dyDescent="0.25"/>
    <row r="6888" ht="12" customHeight="1" x14ac:dyDescent="0.25"/>
    <row r="6889" ht="12" customHeight="1" x14ac:dyDescent="0.25"/>
    <row r="6890" ht="12" customHeight="1" x14ac:dyDescent="0.25"/>
    <row r="6891" ht="12" customHeight="1" x14ac:dyDescent="0.25"/>
    <row r="6892" ht="12" customHeight="1" x14ac:dyDescent="0.25"/>
    <row r="6893" ht="12" customHeight="1" x14ac:dyDescent="0.25"/>
    <row r="6894" ht="12" customHeight="1" x14ac:dyDescent="0.25"/>
    <row r="6895" ht="12" customHeight="1" x14ac:dyDescent="0.25"/>
    <row r="6896" ht="12" customHeight="1" x14ac:dyDescent="0.25"/>
    <row r="6897" ht="12" customHeight="1" x14ac:dyDescent="0.25"/>
    <row r="6898" ht="12" customHeight="1" x14ac:dyDescent="0.25"/>
    <row r="6899" ht="12" customHeight="1" x14ac:dyDescent="0.25"/>
    <row r="6900" ht="12" customHeight="1" x14ac:dyDescent="0.25"/>
    <row r="6901" ht="12" customHeight="1" x14ac:dyDescent="0.25"/>
    <row r="6902" ht="12" customHeight="1" x14ac:dyDescent="0.25"/>
    <row r="6903" ht="12" customHeight="1" x14ac:dyDescent="0.25"/>
    <row r="6904" ht="12" customHeight="1" x14ac:dyDescent="0.25"/>
    <row r="6905" ht="12" customHeight="1" x14ac:dyDescent="0.25"/>
    <row r="6906" ht="12" customHeight="1" x14ac:dyDescent="0.25"/>
    <row r="6907" ht="12" customHeight="1" x14ac:dyDescent="0.25"/>
    <row r="6908" ht="12" customHeight="1" x14ac:dyDescent="0.25"/>
    <row r="6909" ht="12" customHeight="1" x14ac:dyDescent="0.25"/>
    <row r="6910" ht="12" customHeight="1" x14ac:dyDescent="0.25"/>
    <row r="6911" ht="12" customHeight="1" x14ac:dyDescent="0.25"/>
    <row r="6912" ht="12" customHeight="1" x14ac:dyDescent="0.25"/>
    <row r="6913" ht="12" customHeight="1" x14ac:dyDescent="0.25"/>
    <row r="6914" ht="12" customHeight="1" x14ac:dyDescent="0.25"/>
    <row r="6915" ht="12" customHeight="1" x14ac:dyDescent="0.25"/>
    <row r="6916" ht="12" customHeight="1" x14ac:dyDescent="0.25"/>
    <row r="6917" ht="12" customHeight="1" x14ac:dyDescent="0.25"/>
    <row r="6918" ht="12" customHeight="1" x14ac:dyDescent="0.25"/>
    <row r="6919" ht="12" customHeight="1" x14ac:dyDescent="0.25"/>
    <row r="6920" ht="12" customHeight="1" x14ac:dyDescent="0.25"/>
    <row r="6921" ht="12" customHeight="1" x14ac:dyDescent="0.25"/>
    <row r="6922" ht="12" customHeight="1" x14ac:dyDescent="0.25"/>
    <row r="6923" ht="12" customHeight="1" x14ac:dyDescent="0.25"/>
    <row r="6924" ht="12" customHeight="1" x14ac:dyDescent="0.25"/>
    <row r="6925" ht="12" customHeight="1" x14ac:dyDescent="0.25"/>
    <row r="6926" ht="12" customHeight="1" x14ac:dyDescent="0.25"/>
    <row r="6927" ht="12" customHeight="1" x14ac:dyDescent="0.25"/>
    <row r="6928" ht="12" customHeight="1" x14ac:dyDescent="0.25"/>
    <row r="6929" ht="12" customHeight="1" x14ac:dyDescent="0.25"/>
    <row r="6930" ht="12" customHeight="1" x14ac:dyDescent="0.25"/>
    <row r="6931" ht="12" customHeight="1" x14ac:dyDescent="0.25"/>
    <row r="6932" ht="12" customHeight="1" x14ac:dyDescent="0.25"/>
    <row r="6933" ht="12" customHeight="1" x14ac:dyDescent="0.25"/>
    <row r="6934" ht="12" customHeight="1" x14ac:dyDescent="0.25"/>
    <row r="6935" ht="12" customHeight="1" x14ac:dyDescent="0.25"/>
    <row r="6936" ht="12" customHeight="1" x14ac:dyDescent="0.25"/>
    <row r="6937" ht="12" customHeight="1" x14ac:dyDescent="0.25"/>
    <row r="6938" ht="12" customHeight="1" x14ac:dyDescent="0.25"/>
    <row r="6939" ht="12" customHeight="1" x14ac:dyDescent="0.25"/>
    <row r="6940" ht="12" customHeight="1" x14ac:dyDescent="0.25"/>
    <row r="6941" ht="12" customHeight="1" x14ac:dyDescent="0.25"/>
    <row r="6942" ht="12" customHeight="1" x14ac:dyDescent="0.25"/>
    <row r="6943" ht="12" customHeight="1" x14ac:dyDescent="0.25"/>
    <row r="6944" ht="12" customHeight="1" x14ac:dyDescent="0.25"/>
    <row r="6945" ht="12" customHeight="1" x14ac:dyDescent="0.25"/>
    <row r="6946" ht="12" customHeight="1" x14ac:dyDescent="0.25"/>
    <row r="6947" ht="12" customHeight="1" x14ac:dyDescent="0.25"/>
    <row r="6948" ht="12" customHeight="1" x14ac:dyDescent="0.25"/>
    <row r="6949" ht="12" customHeight="1" x14ac:dyDescent="0.25"/>
    <row r="6950" ht="12" customHeight="1" x14ac:dyDescent="0.25"/>
    <row r="6951" ht="12" customHeight="1" x14ac:dyDescent="0.25"/>
    <row r="6952" ht="12" customHeight="1" x14ac:dyDescent="0.25"/>
    <row r="6953" ht="12" customHeight="1" x14ac:dyDescent="0.25"/>
    <row r="6954" ht="12" customHeight="1" x14ac:dyDescent="0.25"/>
    <row r="6955" ht="12" customHeight="1" x14ac:dyDescent="0.25"/>
    <row r="6956" ht="12" customHeight="1" x14ac:dyDescent="0.25"/>
    <row r="6957" ht="12" customHeight="1" x14ac:dyDescent="0.25"/>
    <row r="6958" ht="12" customHeight="1" x14ac:dyDescent="0.25"/>
    <row r="6959" ht="12" customHeight="1" x14ac:dyDescent="0.25"/>
    <row r="6960" ht="12" customHeight="1" x14ac:dyDescent="0.25"/>
    <row r="6961" ht="12" customHeight="1" x14ac:dyDescent="0.25"/>
    <row r="6962" ht="12" customHeight="1" x14ac:dyDescent="0.25"/>
    <row r="6963" ht="12" customHeight="1" x14ac:dyDescent="0.25"/>
    <row r="6964" ht="12" customHeight="1" x14ac:dyDescent="0.25"/>
    <row r="6965" ht="12" customHeight="1" x14ac:dyDescent="0.25"/>
    <row r="6966" ht="12" customHeight="1" x14ac:dyDescent="0.25"/>
    <row r="6967" ht="12" customHeight="1" x14ac:dyDescent="0.25"/>
    <row r="6968" ht="12" customHeight="1" x14ac:dyDescent="0.25"/>
    <row r="6969" ht="12" customHeight="1" x14ac:dyDescent="0.25"/>
    <row r="6970" ht="12" customHeight="1" x14ac:dyDescent="0.25"/>
    <row r="6971" ht="12" customHeight="1" x14ac:dyDescent="0.25"/>
    <row r="6972" ht="12" customHeight="1" x14ac:dyDescent="0.25"/>
    <row r="6973" ht="12" customHeight="1" x14ac:dyDescent="0.25"/>
    <row r="6974" ht="12" customHeight="1" x14ac:dyDescent="0.25"/>
    <row r="6975" ht="12" customHeight="1" x14ac:dyDescent="0.25"/>
    <row r="6976" ht="12" customHeight="1" x14ac:dyDescent="0.25"/>
    <row r="6977" ht="12" customHeight="1" x14ac:dyDescent="0.25"/>
    <row r="6978" ht="12" customHeight="1" x14ac:dyDescent="0.25"/>
    <row r="6979" ht="12" customHeight="1" x14ac:dyDescent="0.25"/>
    <row r="6980" ht="12" customHeight="1" x14ac:dyDescent="0.25"/>
    <row r="6981" ht="12" customHeight="1" x14ac:dyDescent="0.25"/>
    <row r="6982" ht="12" customHeight="1" x14ac:dyDescent="0.25"/>
    <row r="6983" ht="12" customHeight="1" x14ac:dyDescent="0.25"/>
    <row r="6984" ht="12" customHeight="1" x14ac:dyDescent="0.25"/>
    <row r="6985" ht="12" customHeight="1" x14ac:dyDescent="0.25"/>
    <row r="6986" ht="12" customHeight="1" x14ac:dyDescent="0.25"/>
    <row r="6987" ht="12" customHeight="1" x14ac:dyDescent="0.25"/>
    <row r="6988" ht="12" customHeight="1" x14ac:dyDescent="0.25"/>
    <row r="6989" ht="12" customHeight="1" x14ac:dyDescent="0.25"/>
    <row r="6990" ht="12" customHeight="1" x14ac:dyDescent="0.25"/>
    <row r="6991" ht="12" customHeight="1" x14ac:dyDescent="0.25"/>
    <row r="6992" ht="12" customHeight="1" x14ac:dyDescent="0.25"/>
    <row r="6993" ht="12" customHeight="1" x14ac:dyDescent="0.25"/>
    <row r="6994" ht="12" customHeight="1" x14ac:dyDescent="0.25"/>
    <row r="6995" ht="12" customHeight="1" x14ac:dyDescent="0.25"/>
    <row r="6996" ht="12" customHeight="1" x14ac:dyDescent="0.25"/>
    <row r="6997" ht="12" customHeight="1" x14ac:dyDescent="0.25"/>
    <row r="6998" ht="12" customHeight="1" x14ac:dyDescent="0.25"/>
    <row r="6999" ht="12" customHeight="1" x14ac:dyDescent="0.25"/>
    <row r="7000" ht="12" customHeight="1" x14ac:dyDescent="0.25"/>
    <row r="7001" ht="12" customHeight="1" x14ac:dyDescent="0.25"/>
    <row r="7002" ht="12" customHeight="1" x14ac:dyDescent="0.25"/>
    <row r="7003" ht="12" customHeight="1" x14ac:dyDescent="0.25"/>
    <row r="7004" ht="12" customHeight="1" x14ac:dyDescent="0.25"/>
    <row r="7005" ht="12" customHeight="1" x14ac:dyDescent="0.25"/>
    <row r="7006" ht="12" customHeight="1" x14ac:dyDescent="0.25"/>
    <row r="7007" ht="12" customHeight="1" x14ac:dyDescent="0.25"/>
    <row r="7008" ht="12" customHeight="1" x14ac:dyDescent="0.25"/>
    <row r="7009" ht="12" customHeight="1" x14ac:dyDescent="0.25"/>
    <row r="7010" ht="12" customHeight="1" x14ac:dyDescent="0.25"/>
    <row r="7011" ht="12" customHeight="1" x14ac:dyDescent="0.25"/>
    <row r="7012" ht="12" customHeight="1" x14ac:dyDescent="0.25"/>
    <row r="7013" ht="12" customHeight="1" x14ac:dyDescent="0.25"/>
    <row r="7014" ht="12" customHeight="1" x14ac:dyDescent="0.25"/>
    <row r="7015" ht="12" customHeight="1" x14ac:dyDescent="0.25"/>
    <row r="7016" ht="12" customHeight="1" x14ac:dyDescent="0.25"/>
    <row r="7017" ht="12" customHeight="1" x14ac:dyDescent="0.25"/>
    <row r="7018" ht="12" customHeight="1" x14ac:dyDescent="0.25"/>
    <row r="7019" ht="12" customHeight="1" x14ac:dyDescent="0.25"/>
    <row r="7020" ht="12" customHeight="1" x14ac:dyDescent="0.25"/>
    <row r="7021" ht="12" customHeight="1" x14ac:dyDescent="0.25"/>
    <row r="7022" ht="12" customHeight="1" x14ac:dyDescent="0.25"/>
    <row r="7023" ht="12" customHeight="1" x14ac:dyDescent="0.25"/>
    <row r="7024" ht="12" customHeight="1" x14ac:dyDescent="0.25"/>
    <row r="7025" ht="12" customHeight="1" x14ac:dyDescent="0.25"/>
    <row r="7026" ht="12" customHeight="1" x14ac:dyDescent="0.25"/>
    <row r="7027" ht="12" customHeight="1" x14ac:dyDescent="0.25"/>
    <row r="7028" ht="12" customHeight="1" x14ac:dyDescent="0.25"/>
    <row r="7029" ht="12" customHeight="1" x14ac:dyDescent="0.25"/>
    <row r="7030" ht="12" customHeight="1" x14ac:dyDescent="0.25"/>
    <row r="7031" ht="12" customHeight="1" x14ac:dyDescent="0.25"/>
    <row r="7032" ht="12" customHeight="1" x14ac:dyDescent="0.25"/>
    <row r="7033" ht="12" customHeight="1" x14ac:dyDescent="0.25"/>
    <row r="7034" ht="12" customHeight="1" x14ac:dyDescent="0.25"/>
    <row r="7035" ht="12" customHeight="1" x14ac:dyDescent="0.25"/>
    <row r="7036" ht="12" customHeight="1" x14ac:dyDescent="0.25"/>
    <row r="7037" ht="12" customHeight="1" x14ac:dyDescent="0.25"/>
    <row r="7038" ht="12" customHeight="1" x14ac:dyDescent="0.25"/>
    <row r="7039" ht="12" customHeight="1" x14ac:dyDescent="0.25"/>
    <row r="7040" ht="12" customHeight="1" x14ac:dyDescent="0.25"/>
    <row r="7041" ht="12" customHeight="1" x14ac:dyDescent="0.25"/>
    <row r="7042" ht="12" customHeight="1" x14ac:dyDescent="0.25"/>
    <row r="7043" ht="12" customHeight="1" x14ac:dyDescent="0.25"/>
    <row r="7044" ht="12" customHeight="1" x14ac:dyDescent="0.25"/>
    <row r="7045" ht="12" customHeight="1" x14ac:dyDescent="0.25"/>
    <row r="7046" ht="12" customHeight="1" x14ac:dyDescent="0.25"/>
    <row r="7047" ht="12" customHeight="1" x14ac:dyDescent="0.25"/>
    <row r="7048" ht="12" customHeight="1" x14ac:dyDescent="0.25"/>
    <row r="7049" ht="12" customHeight="1" x14ac:dyDescent="0.25"/>
    <row r="7050" ht="12" customHeight="1" x14ac:dyDescent="0.25"/>
    <row r="7051" ht="12" customHeight="1" x14ac:dyDescent="0.25"/>
    <row r="7052" ht="12" customHeight="1" x14ac:dyDescent="0.25"/>
    <row r="7053" ht="12" customHeight="1" x14ac:dyDescent="0.25"/>
    <row r="7054" ht="12" customHeight="1" x14ac:dyDescent="0.25"/>
    <row r="7055" ht="12" customHeight="1" x14ac:dyDescent="0.25"/>
    <row r="7056" ht="12" customHeight="1" x14ac:dyDescent="0.25"/>
    <row r="7057" ht="12" customHeight="1" x14ac:dyDescent="0.25"/>
    <row r="7058" ht="12" customHeight="1" x14ac:dyDescent="0.25"/>
    <row r="7059" ht="12" customHeight="1" x14ac:dyDescent="0.25"/>
    <row r="7060" ht="12" customHeight="1" x14ac:dyDescent="0.25"/>
    <row r="7061" ht="12" customHeight="1" x14ac:dyDescent="0.25"/>
    <row r="7062" ht="12" customHeight="1" x14ac:dyDescent="0.25"/>
    <row r="7063" ht="12" customHeight="1" x14ac:dyDescent="0.25"/>
    <row r="7064" ht="12" customHeight="1" x14ac:dyDescent="0.25"/>
    <row r="7065" ht="12" customHeight="1" x14ac:dyDescent="0.25"/>
    <row r="7066" ht="12" customHeight="1" x14ac:dyDescent="0.25"/>
    <row r="7067" ht="12" customHeight="1" x14ac:dyDescent="0.25"/>
    <row r="7068" ht="12" customHeight="1" x14ac:dyDescent="0.25"/>
    <row r="7069" ht="12" customHeight="1" x14ac:dyDescent="0.25"/>
    <row r="7070" ht="12" customHeight="1" x14ac:dyDescent="0.25"/>
    <row r="7071" ht="12" customHeight="1" x14ac:dyDescent="0.25"/>
    <row r="7072" ht="12" customHeight="1" x14ac:dyDescent="0.25"/>
    <row r="7073" ht="12" customHeight="1" x14ac:dyDescent="0.25"/>
    <row r="7074" ht="12" customHeight="1" x14ac:dyDescent="0.25"/>
    <row r="7075" ht="12" customHeight="1" x14ac:dyDescent="0.25"/>
    <row r="7076" ht="12" customHeight="1" x14ac:dyDescent="0.25"/>
    <row r="7077" ht="12" customHeight="1" x14ac:dyDescent="0.25"/>
    <row r="7078" ht="12" customHeight="1" x14ac:dyDescent="0.25"/>
    <row r="7079" ht="12" customHeight="1" x14ac:dyDescent="0.25"/>
    <row r="7080" ht="12" customHeight="1" x14ac:dyDescent="0.25"/>
    <row r="7081" ht="12" customHeight="1" x14ac:dyDescent="0.25"/>
    <row r="7082" ht="12" customHeight="1" x14ac:dyDescent="0.25"/>
    <row r="7083" ht="12" customHeight="1" x14ac:dyDescent="0.25"/>
    <row r="7084" ht="12" customHeight="1" x14ac:dyDescent="0.25"/>
    <row r="7085" ht="12" customHeight="1" x14ac:dyDescent="0.25"/>
    <row r="7086" ht="12" customHeight="1" x14ac:dyDescent="0.25"/>
    <row r="7087" ht="12" customHeight="1" x14ac:dyDescent="0.25"/>
    <row r="7088" ht="12" customHeight="1" x14ac:dyDescent="0.25"/>
    <row r="7089" ht="12" customHeight="1" x14ac:dyDescent="0.25"/>
    <row r="7090" ht="12" customHeight="1" x14ac:dyDescent="0.25"/>
    <row r="7091" ht="12" customHeight="1" x14ac:dyDescent="0.25"/>
    <row r="7092" ht="12" customHeight="1" x14ac:dyDescent="0.25"/>
    <row r="7093" ht="12" customHeight="1" x14ac:dyDescent="0.25"/>
    <row r="7094" ht="12" customHeight="1" x14ac:dyDescent="0.25"/>
    <row r="7095" ht="12" customHeight="1" x14ac:dyDescent="0.25"/>
    <row r="7096" ht="12" customHeight="1" x14ac:dyDescent="0.25"/>
    <row r="7097" ht="12" customHeight="1" x14ac:dyDescent="0.25"/>
    <row r="7098" ht="12" customHeight="1" x14ac:dyDescent="0.25"/>
    <row r="7099" ht="12" customHeight="1" x14ac:dyDescent="0.25"/>
    <row r="7100" ht="12" customHeight="1" x14ac:dyDescent="0.25"/>
    <row r="7101" ht="12" customHeight="1" x14ac:dyDescent="0.25"/>
    <row r="7102" ht="12" customHeight="1" x14ac:dyDescent="0.25"/>
    <row r="7103" ht="12" customHeight="1" x14ac:dyDescent="0.25"/>
    <row r="7104" ht="12" customHeight="1" x14ac:dyDescent="0.25"/>
    <row r="7105" ht="12" customHeight="1" x14ac:dyDescent="0.25"/>
    <row r="7106" ht="12" customHeight="1" x14ac:dyDescent="0.25"/>
    <row r="7107" ht="12" customHeight="1" x14ac:dyDescent="0.25"/>
    <row r="7108" ht="12" customHeight="1" x14ac:dyDescent="0.25"/>
    <row r="7109" ht="12" customHeight="1" x14ac:dyDescent="0.25"/>
    <row r="7110" ht="12" customHeight="1" x14ac:dyDescent="0.25"/>
    <row r="7111" ht="12" customHeight="1" x14ac:dyDescent="0.25"/>
    <row r="7112" ht="12" customHeight="1" x14ac:dyDescent="0.25"/>
    <row r="7113" ht="12" customHeight="1" x14ac:dyDescent="0.25"/>
    <row r="7114" ht="12" customHeight="1" x14ac:dyDescent="0.25"/>
    <row r="7115" ht="12" customHeight="1" x14ac:dyDescent="0.25"/>
    <row r="7116" ht="12" customHeight="1" x14ac:dyDescent="0.25"/>
    <row r="7117" ht="12" customHeight="1" x14ac:dyDescent="0.25"/>
    <row r="7118" ht="12" customHeight="1" x14ac:dyDescent="0.25"/>
    <row r="7119" ht="12" customHeight="1" x14ac:dyDescent="0.25"/>
    <row r="7120" ht="12" customHeight="1" x14ac:dyDescent="0.25"/>
    <row r="7121" ht="12" customHeight="1" x14ac:dyDescent="0.25"/>
    <row r="7122" ht="12" customHeight="1" x14ac:dyDescent="0.25"/>
    <row r="7123" ht="12" customHeight="1" x14ac:dyDescent="0.25"/>
    <row r="7124" ht="12" customHeight="1" x14ac:dyDescent="0.25"/>
    <row r="7125" ht="12" customHeight="1" x14ac:dyDescent="0.25"/>
    <row r="7126" ht="12" customHeight="1" x14ac:dyDescent="0.25"/>
    <row r="7127" ht="12" customHeight="1" x14ac:dyDescent="0.25"/>
    <row r="7128" ht="12" customHeight="1" x14ac:dyDescent="0.25"/>
    <row r="7129" ht="12" customHeight="1" x14ac:dyDescent="0.25"/>
    <row r="7130" ht="12" customHeight="1" x14ac:dyDescent="0.25"/>
    <row r="7131" ht="12" customHeight="1" x14ac:dyDescent="0.25"/>
    <row r="7132" ht="12" customHeight="1" x14ac:dyDescent="0.25"/>
    <row r="7133" ht="12" customHeight="1" x14ac:dyDescent="0.25"/>
    <row r="7134" ht="12" customHeight="1" x14ac:dyDescent="0.25"/>
    <row r="7135" ht="12" customHeight="1" x14ac:dyDescent="0.25"/>
    <row r="7136" ht="12" customHeight="1" x14ac:dyDescent="0.25"/>
    <row r="7137" ht="12" customHeight="1" x14ac:dyDescent="0.25"/>
    <row r="7138" ht="12" customHeight="1" x14ac:dyDescent="0.25"/>
    <row r="7139" ht="12" customHeight="1" x14ac:dyDescent="0.25"/>
    <row r="7140" ht="12" customHeight="1" x14ac:dyDescent="0.25"/>
    <row r="7141" ht="12" customHeight="1" x14ac:dyDescent="0.25"/>
    <row r="7142" ht="12" customHeight="1" x14ac:dyDescent="0.25"/>
    <row r="7143" ht="12" customHeight="1" x14ac:dyDescent="0.25"/>
    <row r="7144" ht="12" customHeight="1" x14ac:dyDescent="0.25"/>
    <row r="7145" ht="12" customHeight="1" x14ac:dyDescent="0.25"/>
    <row r="7146" ht="12" customHeight="1" x14ac:dyDescent="0.25"/>
    <row r="7147" ht="12" customHeight="1" x14ac:dyDescent="0.25"/>
    <row r="7148" ht="12" customHeight="1" x14ac:dyDescent="0.25"/>
    <row r="7149" ht="12" customHeight="1" x14ac:dyDescent="0.25"/>
    <row r="7150" ht="12" customHeight="1" x14ac:dyDescent="0.25"/>
    <row r="7151" ht="12" customHeight="1" x14ac:dyDescent="0.25"/>
    <row r="7152" ht="12" customHeight="1" x14ac:dyDescent="0.25"/>
    <row r="7153" ht="12" customHeight="1" x14ac:dyDescent="0.25"/>
    <row r="7154" ht="12" customHeight="1" x14ac:dyDescent="0.25"/>
    <row r="7155" ht="12" customHeight="1" x14ac:dyDescent="0.25"/>
    <row r="7156" ht="12" customHeight="1" x14ac:dyDescent="0.25"/>
    <row r="7157" ht="12" customHeight="1" x14ac:dyDescent="0.25"/>
    <row r="7158" ht="12" customHeight="1" x14ac:dyDescent="0.25"/>
    <row r="7159" ht="12" customHeight="1" x14ac:dyDescent="0.25"/>
    <row r="7160" ht="12" customHeight="1" x14ac:dyDescent="0.25"/>
    <row r="7161" ht="12" customHeight="1" x14ac:dyDescent="0.25"/>
    <row r="7162" ht="12" customHeight="1" x14ac:dyDescent="0.25"/>
    <row r="7163" ht="12" customHeight="1" x14ac:dyDescent="0.25"/>
    <row r="7164" ht="12" customHeight="1" x14ac:dyDescent="0.25"/>
    <row r="7165" ht="12" customHeight="1" x14ac:dyDescent="0.25"/>
    <row r="7166" ht="12" customHeight="1" x14ac:dyDescent="0.25"/>
    <row r="7167" ht="12" customHeight="1" x14ac:dyDescent="0.25"/>
    <row r="7168" ht="12" customHeight="1" x14ac:dyDescent="0.25"/>
    <row r="7169" ht="12" customHeight="1" x14ac:dyDescent="0.25"/>
    <row r="7170" ht="12" customHeight="1" x14ac:dyDescent="0.25"/>
    <row r="7171" ht="12" customHeight="1" x14ac:dyDescent="0.25"/>
    <row r="7172" ht="12" customHeight="1" x14ac:dyDescent="0.25"/>
    <row r="7173" ht="12" customHeight="1" x14ac:dyDescent="0.25"/>
    <row r="7174" ht="12" customHeight="1" x14ac:dyDescent="0.25"/>
    <row r="7175" ht="12" customHeight="1" x14ac:dyDescent="0.25"/>
    <row r="7176" ht="12" customHeight="1" x14ac:dyDescent="0.25"/>
    <row r="7177" ht="12" customHeight="1" x14ac:dyDescent="0.25"/>
    <row r="7178" ht="12" customHeight="1" x14ac:dyDescent="0.25"/>
    <row r="7179" ht="12" customHeight="1" x14ac:dyDescent="0.25"/>
    <row r="7180" ht="12" customHeight="1" x14ac:dyDescent="0.25"/>
    <row r="7181" ht="12" customHeight="1" x14ac:dyDescent="0.25"/>
    <row r="7182" ht="12" customHeight="1" x14ac:dyDescent="0.25"/>
    <row r="7183" ht="12" customHeight="1" x14ac:dyDescent="0.25"/>
    <row r="7184" ht="12" customHeight="1" x14ac:dyDescent="0.25"/>
    <row r="7185" ht="12" customHeight="1" x14ac:dyDescent="0.25"/>
    <row r="7186" ht="12" customHeight="1" x14ac:dyDescent="0.25"/>
    <row r="7187" ht="12" customHeight="1" x14ac:dyDescent="0.25"/>
    <row r="7188" ht="12" customHeight="1" x14ac:dyDescent="0.25"/>
    <row r="7189" ht="12" customHeight="1" x14ac:dyDescent="0.25"/>
    <row r="7190" ht="12" customHeight="1" x14ac:dyDescent="0.25"/>
    <row r="7191" ht="12" customHeight="1" x14ac:dyDescent="0.25"/>
    <row r="7192" ht="12" customHeight="1" x14ac:dyDescent="0.25"/>
    <row r="7193" ht="12" customHeight="1" x14ac:dyDescent="0.25"/>
    <row r="7194" ht="12" customHeight="1" x14ac:dyDescent="0.25"/>
    <row r="7195" ht="12" customHeight="1" x14ac:dyDescent="0.25"/>
    <row r="7196" ht="12" customHeight="1" x14ac:dyDescent="0.25"/>
    <row r="7197" ht="12" customHeight="1" x14ac:dyDescent="0.25"/>
    <row r="7198" ht="12" customHeight="1" x14ac:dyDescent="0.25"/>
    <row r="7199" ht="12" customHeight="1" x14ac:dyDescent="0.25"/>
    <row r="7200" ht="12" customHeight="1" x14ac:dyDescent="0.25"/>
    <row r="7201" ht="12" customHeight="1" x14ac:dyDescent="0.25"/>
    <row r="7202" ht="12" customHeight="1" x14ac:dyDescent="0.25"/>
    <row r="7203" ht="12" customHeight="1" x14ac:dyDescent="0.25"/>
    <row r="7204" ht="12" customHeight="1" x14ac:dyDescent="0.25"/>
    <row r="7205" ht="12" customHeight="1" x14ac:dyDescent="0.25"/>
    <row r="7206" ht="12" customHeight="1" x14ac:dyDescent="0.25"/>
    <row r="7207" ht="12" customHeight="1" x14ac:dyDescent="0.25"/>
    <row r="7208" ht="12" customHeight="1" x14ac:dyDescent="0.25"/>
    <row r="7209" ht="12" customHeight="1" x14ac:dyDescent="0.25"/>
    <row r="7210" ht="12" customHeight="1" x14ac:dyDescent="0.25"/>
    <row r="7211" ht="12" customHeight="1" x14ac:dyDescent="0.25"/>
    <row r="7212" ht="12" customHeight="1" x14ac:dyDescent="0.25"/>
    <row r="7213" ht="12" customHeight="1" x14ac:dyDescent="0.25"/>
    <row r="7214" ht="12" customHeight="1" x14ac:dyDescent="0.25"/>
    <row r="7215" ht="12" customHeight="1" x14ac:dyDescent="0.25"/>
    <row r="7216" ht="12" customHeight="1" x14ac:dyDescent="0.25"/>
    <row r="7217" ht="12" customHeight="1" x14ac:dyDescent="0.25"/>
    <row r="7218" ht="12" customHeight="1" x14ac:dyDescent="0.25"/>
    <row r="7219" ht="12" customHeight="1" x14ac:dyDescent="0.25"/>
    <row r="7220" ht="12" customHeight="1" x14ac:dyDescent="0.25"/>
    <row r="7221" ht="12" customHeight="1" x14ac:dyDescent="0.25"/>
    <row r="7222" ht="12" customHeight="1" x14ac:dyDescent="0.25"/>
    <row r="7223" ht="12" customHeight="1" x14ac:dyDescent="0.25"/>
    <row r="7224" ht="12" customHeight="1" x14ac:dyDescent="0.25"/>
    <row r="7225" ht="12" customHeight="1" x14ac:dyDescent="0.25"/>
    <row r="7226" ht="12" customHeight="1" x14ac:dyDescent="0.25"/>
    <row r="7227" ht="12" customHeight="1" x14ac:dyDescent="0.25"/>
    <row r="7228" ht="12" customHeight="1" x14ac:dyDescent="0.25"/>
    <row r="7229" ht="12" customHeight="1" x14ac:dyDescent="0.25"/>
    <row r="7230" ht="12" customHeight="1" x14ac:dyDescent="0.25"/>
    <row r="7231" ht="12" customHeight="1" x14ac:dyDescent="0.25"/>
    <row r="7232" ht="12" customHeight="1" x14ac:dyDescent="0.25"/>
    <row r="7233" ht="12" customHeight="1" x14ac:dyDescent="0.25"/>
    <row r="7234" ht="12" customHeight="1" x14ac:dyDescent="0.25"/>
    <row r="7235" ht="12" customHeight="1" x14ac:dyDescent="0.25"/>
    <row r="7236" ht="12" customHeight="1" x14ac:dyDescent="0.25"/>
    <row r="7237" ht="12" customHeight="1" x14ac:dyDescent="0.25"/>
    <row r="7238" ht="12" customHeight="1" x14ac:dyDescent="0.25"/>
    <row r="7239" ht="12" customHeight="1" x14ac:dyDescent="0.25"/>
    <row r="7240" ht="12" customHeight="1" x14ac:dyDescent="0.25"/>
    <row r="7241" ht="12" customHeight="1" x14ac:dyDescent="0.25"/>
    <row r="7242" ht="12" customHeight="1" x14ac:dyDescent="0.25"/>
    <row r="7243" ht="12" customHeight="1" x14ac:dyDescent="0.25"/>
    <row r="7244" ht="12" customHeight="1" x14ac:dyDescent="0.25"/>
    <row r="7245" ht="12" customHeight="1" x14ac:dyDescent="0.25"/>
    <row r="7246" ht="12" customHeight="1" x14ac:dyDescent="0.25"/>
    <row r="7247" ht="12" customHeight="1" x14ac:dyDescent="0.25"/>
    <row r="7248" ht="12" customHeight="1" x14ac:dyDescent="0.25"/>
    <row r="7249" ht="12" customHeight="1" x14ac:dyDescent="0.25"/>
    <row r="7250" ht="12" customHeight="1" x14ac:dyDescent="0.25"/>
    <row r="7251" ht="12" customHeight="1" x14ac:dyDescent="0.25"/>
    <row r="7252" ht="12" customHeight="1" x14ac:dyDescent="0.25"/>
    <row r="7253" ht="12" customHeight="1" x14ac:dyDescent="0.25"/>
    <row r="7254" ht="12" customHeight="1" x14ac:dyDescent="0.25"/>
    <row r="7255" ht="12" customHeight="1" x14ac:dyDescent="0.25"/>
    <row r="7256" ht="12" customHeight="1" x14ac:dyDescent="0.25"/>
    <row r="7257" ht="12" customHeight="1" x14ac:dyDescent="0.25"/>
    <row r="7258" ht="12" customHeight="1" x14ac:dyDescent="0.25"/>
    <row r="7259" ht="12" customHeight="1" x14ac:dyDescent="0.25"/>
    <row r="7260" ht="12" customHeight="1" x14ac:dyDescent="0.25"/>
    <row r="7261" ht="12" customHeight="1" x14ac:dyDescent="0.25"/>
    <row r="7262" ht="12" customHeight="1" x14ac:dyDescent="0.25"/>
    <row r="7263" ht="12" customHeight="1" x14ac:dyDescent="0.25"/>
    <row r="7264" ht="12" customHeight="1" x14ac:dyDescent="0.25"/>
    <row r="7265" ht="12" customHeight="1" x14ac:dyDescent="0.25"/>
    <row r="7266" ht="12" customHeight="1" x14ac:dyDescent="0.25"/>
    <row r="7267" ht="12" customHeight="1" x14ac:dyDescent="0.25"/>
    <row r="7268" ht="12" customHeight="1" x14ac:dyDescent="0.25"/>
    <row r="7269" ht="12" customHeight="1" x14ac:dyDescent="0.25"/>
    <row r="7270" ht="12" customHeight="1" x14ac:dyDescent="0.25"/>
    <row r="7271" ht="12" customHeight="1" x14ac:dyDescent="0.25"/>
    <row r="7272" ht="12" customHeight="1" x14ac:dyDescent="0.25"/>
    <row r="7273" ht="12" customHeight="1" x14ac:dyDescent="0.25"/>
    <row r="7274" ht="12" customHeight="1" x14ac:dyDescent="0.25"/>
    <row r="7275" ht="12" customHeight="1" x14ac:dyDescent="0.25"/>
    <row r="7276" ht="12" customHeight="1" x14ac:dyDescent="0.25"/>
    <row r="7277" ht="12" customHeight="1" x14ac:dyDescent="0.25"/>
    <row r="7278" ht="12" customHeight="1" x14ac:dyDescent="0.25"/>
    <row r="7279" ht="12" customHeight="1" x14ac:dyDescent="0.25"/>
    <row r="7280" ht="12" customHeight="1" x14ac:dyDescent="0.25"/>
    <row r="7281" ht="12" customHeight="1" x14ac:dyDescent="0.25"/>
    <row r="7282" ht="12" customHeight="1" x14ac:dyDescent="0.25"/>
    <row r="7283" ht="12" customHeight="1" x14ac:dyDescent="0.25"/>
    <row r="7284" ht="12" customHeight="1" x14ac:dyDescent="0.25"/>
    <row r="7285" ht="12" customHeight="1" x14ac:dyDescent="0.25"/>
    <row r="7286" ht="12" customHeight="1" x14ac:dyDescent="0.25"/>
    <row r="7287" ht="12" customHeight="1" x14ac:dyDescent="0.25"/>
    <row r="7288" ht="12" customHeight="1" x14ac:dyDescent="0.25"/>
    <row r="7289" ht="12" customHeight="1" x14ac:dyDescent="0.25"/>
    <row r="7290" ht="12" customHeight="1" x14ac:dyDescent="0.25"/>
    <row r="7291" ht="12" customHeight="1" x14ac:dyDescent="0.25"/>
    <row r="7292" ht="12" customHeight="1" x14ac:dyDescent="0.25"/>
    <row r="7293" ht="12" customHeight="1" x14ac:dyDescent="0.25"/>
    <row r="7294" ht="12" customHeight="1" x14ac:dyDescent="0.25"/>
    <row r="7295" ht="12" customHeight="1" x14ac:dyDescent="0.25"/>
    <row r="7296" ht="12" customHeight="1" x14ac:dyDescent="0.25"/>
    <row r="7297" ht="12" customHeight="1" x14ac:dyDescent="0.25"/>
    <row r="7298" ht="12" customHeight="1" x14ac:dyDescent="0.25"/>
    <row r="7299" ht="12" customHeight="1" x14ac:dyDescent="0.25"/>
    <row r="7300" ht="12" customHeight="1" x14ac:dyDescent="0.25"/>
    <row r="7301" ht="12" customHeight="1" x14ac:dyDescent="0.25"/>
    <row r="7302" ht="12" customHeight="1" x14ac:dyDescent="0.25"/>
    <row r="7303" ht="12" customHeight="1" x14ac:dyDescent="0.25"/>
    <row r="7304" ht="12" customHeight="1" x14ac:dyDescent="0.25"/>
    <row r="7305" ht="12" customHeight="1" x14ac:dyDescent="0.25"/>
    <row r="7306" ht="12" customHeight="1" x14ac:dyDescent="0.25"/>
    <row r="7307" ht="12" customHeight="1" x14ac:dyDescent="0.25"/>
    <row r="7308" ht="12" customHeight="1" x14ac:dyDescent="0.25"/>
    <row r="7309" ht="12" customHeight="1" x14ac:dyDescent="0.25"/>
    <row r="7310" ht="12" customHeight="1" x14ac:dyDescent="0.25"/>
    <row r="7311" ht="12" customHeight="1" x14ac:dyDescent="0.25"/>
    <row r="7312" ht="12" customHeight="1" x14ac:dyDescent="0.25"/>
    <row r="7313" ht="12" customHeight="1" x14ac:dyDescent="0.25"/>
    <row r="7314" ht="12" customHeight="1" x14ac:dyDescent="0.25"/>
    <row r="7315" ht="12" customHeight="1" x14ac:dyDescent="0.25"/>
    <row r="7316" ht="12" customHeight="1" x14ac:dyDescent="0.25"/>
    <row r="7317" ht="12" customHeight="1" x14ac:dyDescent="0.25"/>
    <row r="7318" ht="12" customHeight="1" x14ac:dyDescent="0.25"/>
    <row r="7319" ht="12" customHeight="1" x14ac:dyDescent="0.25"/>
    <row r="7320" ht="12" customHeight="1" x14ac:dyDescent="0.25"/>
    <row r="7321" ht="12" customHeight="1" x14ac:dyDescent="0.25"/>
    <row r="7322" ht="12" customHeight="1" x14ac:dyDescent="0.25"/>
    <row r="7323" ht="12" customHeight="1" x14ac:dyDescent="0.25"/>
    <row r="7324" ht="12" customHeight="1" x14ac:dyDescent="0.25"/>
    <row r="7325" ht="12" customHeight="1" x14ac:dyDescent="0.25"/>
    <row r="7326" ht="12" customHeight="1" x14ac:dyDescent="0.25"/>
    <row r="7327" ht="12" customHeight="1" x14ac:dyDescent="0.25"/>
    <row r="7328" ht="12" customHeight="1" x14ac:dyDescent="0.25"/>
    <row r="7329" ht="12" customHeight="1" x14ac:dyDescent="0.25"/>
    <row r="7330" ht="12" customHeight="1" x14ac:dyDescent="0.25"/>
    <row r="7331" ht="12" customHeight="1" x14ac:dyDescent="0.25"/>
    <row r="7332" ht="12" customHeight="1" x14ac:dyDescent="0.25"/>
    <row r="7333" ht="12" customHeight="1" x14ac:dyDescent="0.25"/>
    <row r="7334" ht="12" customHeight="1" x14ac:dyDescent="0.25"/>
    <row r="7335" ht="12" customHeight="1" x14ac:dyDescent="0.25"/>
    <row r="7336" ht="12" customHeight="1" x14ac:dyDescent="0.25"/>
    <row r="7337" ht="12" customHeight="1" x14ac:dyDescent="0.25"/>
    <row r="7338" ht="12" customHeight="1" x14ac:dyDescent="0.25"/>
    <row r="7339" ht="12" customHeight="1" x14ac:dyDescent="0.25"/>
    <row r="7340" ht="12" customHeight="1" x14ac:dyDescent="0.25"/>
    <row r="7341" ht="12" customHeight="1" x14ac:dyDescent="0.25"/>
    <row r="7342" ht="12" customHeight="1" x14ac:dyDescent="0.25"/>
    <row r="7343" ht="12" customHeight="1" x14ac:dyDescent="0.25"/>
    <row r="7344" ht="12" customHeight="1" x14ac:dyDescent="0.25"/>
    <row r="7345" ht="12" customHeight="1" x14ac:dyDescent="0.25"/>
    <row r="7346" ht="12" customHeight="1" x14ac:dyDescent="0.25"/>
    <row r="7347" ht="12" customHeight="1" x14ac:dyDescent="0.25"/>
    <row r="7348" ht="12" customHeight="1" x14ac:dyDescent="0.25"/>
    <row r="7349" ht="12" customHeight="1" x14ac:dyDescent="0.25"/>
    <row r="7350" ht="12" customHeight="1" x14ac:dyDescent="0.25"/>
    <row r="7351" ht="12" customHeight="1" x14ac:dyDescent="0.25"/>
    <row r="7352" ht="12" customHeight="1" x14ac:dyDescent="0.25"/>
    <row r="7353" ht="12" customHeight="1" x14ac:dyDescent="0.25"/>
    <row r="7354" ht="12" customHeight="1" x14ac:dyDescent="0.25"/>
    <row r="7355" ht="12" customHeight="1" x14ac:dyDescent="0.25"/>
    <row r="7356" ht="12" customHeight="1" x14ac:dyDescent="0.25"/>
    <row r="7357" ht="12" customHeight="1" x14ac:dyDescent="0.25"/>
    <row r="7358" ht="12" customHeight="1" x14ac:dyDescent="0.25"/>
    <row r="7359" ht="12" customHeight="1" x14ac:dyDescent="0.25"/>
    <row r="7360" ht="12" customHeight="1" x14ac:dyDescent="0.25"/>
    <row r="7361" ht="12" customHeight="1" x14ac:dyDescent="0.25"/>
    <row r="7362" ht="12" customHeight="1" x14ac:dyDescent="0.25"/>
    <row r="7363" ht="12" customHeight="1" x14ac:dyDescent="0.25"/>
    <row r="7364" ht="12" customHeight="1" x14ac:dyDescent="0.25"/>
    <row r="7365" ht="12" customHeight="1" x14ac:dyDescent="0.25"/>
    <row r="7366" ht="12" customHeight="1" x14ac:dyDescent="0.25"/>
    <row r="7367" ht="12" customHeight="1" x14ac:dyDescent="0.25"/>
    <row r="7368" ht="12" customHeight="1" x14ac:dyDescent="0.25"/>
    <row r="7369" ht="12" customHeight="1" x14ac:dyDescent="0.25"/>
    <row r="7370" ht="12" customHeight="1" x14ac:dyDescent="0.25"/>
    <row r="7371" ht="12" customHeight="1" x14ac:dyDescent="0.25"/>
    <row r="7372" ht="12" customHeight="1" x14ac:dyDescent="0.25"/>
    <row r="7373" ht="12" customHeight="1" x14ac:dyDescent="0.25"/>
    <row r="7374" ht="12" customHeight="1" x14ac:dyDescent="0.25"/>
    <row r="7375" ht="12" customHeight="1" x14ac:dyDescent="0.25"/>
    <row r="7376" ht="12" customHeight="1" x14ac:dyDescent="0.25"/>
    <row r="7377" ht="12" customHeight="1" x14ac:dyDescent="0.25"/>
    <row r="7378" ht="12" customHeight="1" x14ac:dyDescent="0.25"/>
    <row r="7379" ht="12" customHeight="1" x14ac:dyDescent="0.25"/>
    <row r="7380" ht="12" customHeight="1" x14ac:dyDescent="0.25"/>
    <row r="7381" ht="12" customHeight="1" x14ac:dyDescent="0.25"/>
    <row r="7382" ht="12" customHeight="1" x14ac:dyDescent="0.25"/>
    <row r="7383" ht="12" customHeight="1" x14ac:dyDescent="0.25"/>
    <row r="7384" ht="12" customHeight="1" x14ac:dyDescent="0.25"/>
    <row r="7385" ht="12" customHeight="1" x14ac:dyDescent="0.25"/>
    <row r="7386" ht="12" customHeight="1" x14ac:dyDescent="0.25"/>
    <row r="7387" ht="12" customHeight="1" x14ac:dyDescent="0.25"/>
    <row r="7388" ht="12" customHeight="1" x14ac:dyDescent="0.25"/>
    <row r="7389" ht="12" customHeight="1" x14ac:dyDescent="0.25"/>
    <row r="7390" ht="12" customHeight="1" x14ac:dyDescent="0.25"/>
    <row r="7391" ht="12" customHeight="1" x14ac:dyDescent="0.25"/>
    <row r="7392" ht="12" customHeight="1" x14ac:dyDescent="0.25"/>
    <row r="7393" ht="12" customHeight="1" x14ac:dyDescent="0.25"/>
    <row r="7394" ht="12" customHeight="1" x14ac:dyDescent="0.25"/>
    <row r="7395" ht="12" customHeight="1" x14ac:dyDescent="0.25"/>
    <row r="7396" ht="12" customHeight="1" x14ac:dyDescent="0.25"/>
    <row r="7397" ht="12" customHeight="1" x14ac:dyDescent="0.25"/>
    <row r="7398" ht="12" customHeight="1" x14ac:dyDescent="0.25"/>
    <row r="7399" ht="12" customHeight="1" x14ac:dyDescent="0.25"/>
    <row r="7400" ht="12" customHeight="1" x14ac:dyDescent="0.25"/>
    <row r="7401" ht="12" customHeight="1" x14ac:dyDescent="0.25"/>
    <row r="7402" ht="12" customHeight="1" x14ac:dyDescent="0.25"/>
    <row r="7403" ht="12" customHeight="1" x14ac:dyDescent="0.25"/>
    <row r="7404" ht="12" customHeight="1" x14ac:dyDescent="0.25"/>
    <row r="7405" ht="12" customHeight="1" x14ac:dyDescent="0.25"/>
    <row r="7406" ht="12" customHeight="1" x14ac:dyDescent="0.25"/>
    <row r="7407" ht="12" customHeight="1" x14ac:dyDescent="0.25"/>
    <row r="7408" ht="12" customHeight="1" x14ac:dyDescent="0.25"/>
    <row r="7409" ht="12" customHeight="1" x14ac:dyDescent="0.25"/>
    <row r="7410" ht="12" customHeight="1" x14ac:dyDescent="0.25"/>
    <row r="7411" ht="12" customHeight="1" x14ac:dyDescent="0.25"/>
    <row r="7412" ht="12" customHeight="1" x14ac:dyDescent="0.25"/>
    <row r="7413" ht="12" customHeight="1" x14ac:dyDescent="0.25"/>
    <row r="7414" ht="12" customHeight="1" x14ac:dyDescent="0.25"/>
    <row r="7415" ht="12" customHeight="1" x14ac:dyDescent="0.25"/>
    <row r="7416" ht="12" customHeight="1" x14ac:dyDescent="0.25"/>
    <row r="7417" ht="12" customHeight="1" x14ac:dyDescent="0.25"/>
    <row r="7418" ht="12" customHeight="1" x14ac:dyDescent="0.25"/>
    <row r="7419" ht="12" customHeight="1" x14ac:dyDescent="0.25"/>
    <row r="7420" ht="12" customHeight="1" x14ac:dyDescent="0.25"/>
    <row r="7421" ht="12" customHeight="1" x14ac:dyDescent="0.25"/>
    <row r="7422" ht="12" customHeight="1" x14ac:dyDescent="0.25"/>
    <row r="7423" ht="12" customHeight="1" x14ac:dyDescent="0.25"/>
    <row r="7424" ht="12" customHeight="1" x14ac:dyDescent="0.25"/>
    <row r="7425" ht="12" customHeight="1" x14ac:dyDescent="0.25"/>
    <row r="7426" ht="12" customHeight="1" x14ac:dyDescent="0.25"/>
    <row r="7427" ht="12" customHeight="1" x14ac:dyDescent="0.25"/>
    <row r="7428" ht="12" customHeight="1" x14ac:dyDescent="0.25"/>
    <row r="7429" ht="12" customHeight="1" x14ac:dyDescent="0.25"/>
    <row r="7430" ht="12" customHeight="1" x14ac:dyDescent="0.25"/>
    <row r="7431" ht="12" customHeight="1" x14ac:dyDescent="0.25"/>
    <row r="7432" ht="12" customHeight="1" x14ac:dyDescent="0.25"/>
    <row r="7433" ht="12" customHeight="1" x14ac:dyDescent="0.25"/>
    <row r="7434" ht="12" customHeight="1" x14ac:dyDescent="0.25"/>
    <row r="7435" ht="12" customHeight="1" x14ac:dyDescent="0.25"/>
    <row r="7436" ht="12" customHeight="1" x14ac:dyDescent="0.25"/>
    <row r="7437" ht="12" customHeight="1" x14ac:dyDescent="0.25"/>
    <row r="7438" ht="12" customHeight="1" x14ac:dyDescent="0.25"/>
    <row r="7439" ht="12" customHeight="1" x14ac:dyDescent="0.25"/>
    <row r="7440" ht="12" customHeight="1" x14ac:dyDescent="0.25"/>
    <row r="7441" ht="12" customHeight="1" x14ac:dyDescent="0.25"/>
    <row r="7442" ht="12" customHeight="1" x14ac:dyDescent="0.25"/>
    <row r="7443" ht="12" customHeight="1" x14ac:dyDescent="0.25"/>
    <row r="7444" ht="12" customHeight="1" x14ac:dyDescent="0.25"/>
    <row r="7445" ht="12" customHeight="1" x14ac:dyDescent="0.25"/>
    <row r="7446" ht="12" customHeight="1" x14ac:dyDescent="0.25"/>
    <row r="7447" ht="12" customHeight="1" x14ac:dyDescent="0.25"/>
    <row r="7448" ht="12" customHeight="1" x14ac:dyDescent="0.25"/>
    <row r="7449" ht="12" customHeight="1" x14ac:dyDescent="0.25"/>
    <row r="7450" ht="12" customHeight="1" x14ac:dyDescent="0.25"/>
    <row r="7451" ht="12" customHeight="1" x14ac:dyDescent="0.25"/>
    <row r="7452" ht="12" customHeight="1" x14ac:dyDescent="0.25"/>
    <row r="7453" ht="12" customHeight="1" x14ac:dyDescent="0.25"/>
    <row r="7454" ht="12" customHeight="1" x14ac:dyDescent="0.25"/>
    <row r="7455" ht="12" customHeight="1" x14ac:dyDescent="0.25"/>
    <row r="7456" ht="12" customHeight="1" x14ac:dyDescent="0.25"/>
    <row r="7457" ht="12" customHeight="1" x14ac:dyDescent="0.25"/>
    <row r="7458" ht="12" customHeight="1" x14ac:dyDescent="0.25"/>
    <row r="7459" ht="12" customHeight="1" x14ac:dyDescent="0.25"/>
    <row r="7460" ht="12" customHeight="1" x14ac:dyDescent="0.25"/>
    <row r="7461" ht="12" customHeight="1" x14ac:dyDescent="0.25"/>
    <row r="7462" ht="12" customHeight="1" x14ac:dyDescent="0.25"/>
    <row r="7463" ht="12" customHeight="1" x14ac:dyDescent="0.25"/>
    <row r="7464" ht="12" customHeight="1" x14ac:dyDescent="0.25"/>
    <row r="7465" ht="12" customHeight="1" x14ac:dyDescent="0.25"/>
    <row r="7466" ht="12" customHeight="1" x14ac:dyDescent="0.25"/>
    <row r="7467" ht="12" customHeight="1" x14ac:dyDescent="0.25"/>
    <row r="7468" ht="12" customHeight="1" x14ac:dyDescent="0.25"/>
    <row r="7469" ht="12" customHeight="1" x14ac:dyDescent="0.25"/>
    <row r="7470" ht="12" customHeight="1" x14ac:dyDescent="0.25"/>
    <row r="7471" ht="12" customHeight="1" x14ac:dyDescent="0.25"/>
    <row r="7472" ht="12" customHeight="1" x14ac:dyDescent="0.25"/>
    <row r="7473" ht="12" customHeight="1" x14ac:dyDescent="0.25"/>
    <row r="7474" ht="12" customHeight="1" x14ac:dyDescent="0.25"/>
    <row r="7475" ht="12" customHeight="1" x14ac:dyDescent="0.25"/>
    <row r="7476" ht="12" customHeight="1" x14ac:dyDescent="0.25"/>
    <row r="7477" ht="12" customHeight="1" x14ac:dyDescent="0.25"/>
    <row r="7478" ht="12" customHeight="1" x14ac:dyDescent="0.25"/>
    <row r="7479" ht="12" customHeight="1" x14ac:dyDescent="0.25"/>
    <row r="7480" ht="12" customHeight="1" x14ac:dyDescent="0.25"/>
    <row r="7481" ht="12" customHeight="1" x14ac:dyDescent="0.25"/>
    <row r="7482" ht="12" customHeight="1" x14ac:dyDescent="0.25"/>
    <row r="7483" ht="12" customHeight="1" x14ac:dyDescent="0.25"/>
    <row r="7484" ht="12" customHeight="1" x14ac:dyDescent="0.25"/>
    <row r="7485" ht="12" customHeight="1" x14ac:dyDescent="0.25"/>
    <row r="7486" ht="12" customHeight="1" x14ac:dyDescent="0.25"/>
    <row r="7487" ht="12" customHeight="1" x14ac:dyDescent="0.25"/>
    <row r="7488" ht="12" customHeight="1" x14ac:dyDescent="0.25"/>
    <row r="7489" ht="12" customHeight="1" x14ac:dyDescent="0.25"/>
    <row r="7490" ht="12" customHeight="1" x14ac:dyDescent="0.25"/>
    <row r="7491" ht="12" customHeight="1" x14ac:dyDescent="0.25"/>
    <row r="7492" ht="12" customHeight="1" x14ac:dyDescent="0.25"/>
    <row r="7493" ht="12" customHeight="1" x14ac:dyDescent="0.25"/>
    <row r="7494" ht="12" customHeight="1" x14ac:dyDescent="0.25"/>
    <row r="7495" ht="12" customHeight="1" x14ac:dyDescent="0.25"/>
    <row r="7496" ht="12" customHeight="1" x14ac:dyDescent="0.25"/>
    <row r="7497" ht="12" customHeight="1" x14ac:dyDescent="0.25"/>
    <row r="7498" ht="12" customHeight="1" x14ac:dyDescent="0.25"/>
    <row r="7499" ht="12" customHeight="1" x14ac:dyDescent="0.25"/>
    <row r="7500" ht="12" customHeight="1" x14ac:dyDescent="0.25"/>
    <row r="7501" ht="12" customHeight="1" x14ac:dyDescent="0.25"/>
    <row r="7502" ht="12" customHeight="1" x14ac:dyDescent="0.25"/>
    <row r="7503" ht="12" customHeight="1" x14ac:dyDescent="0.25"/>
    <row r="7504" ht="12" customHeight="1" x14ac:dyDescent="0.25"/>
    <row r="7505" ht="12" customHeight="1" x14ac:dyDescent="0.25"/>
    <row r="7506" ht="12" customHeight="1" x14ac:dyDescent="0.25"/>
    <row r="7507" ht="12" customHeight="1" x14ac:dyDescent="0.25"/>
    <row r="7508" ht="12" customHeight="1" x14ac:dyDescent="0.25"/>
    <row r="7509" ht="12" customHeight="1" x14ac:dyDescent="0.25"/>
    <row r="7510" ht="12" customHeight="1" x14ac:dyDescent="0.25"/>
    <row r="7511" ht="12" customHeight="1" x14ac:dyDescent="0.25"/>
    <row r="7512" ht="12" customHeight="1" x14ac:dyDescent="0.25"/>
    <row r="7513" ht="12" customHeight="1" x14ac:dyDescent="0.25"/>
    <row r="7514" ht="12" customHeight="1" x14ac:dyDescent="0.25"/>
    <row r="7515" ht="12" customHeight="1" x14ac:dyDescent="0.25"/>
    <row r="7516" ht="12" customHeight="1" x14ac:dyDescent="0.25"/>
    <row r="7517" ht="12" customHeight="1" x14ac:dyDescent="0.25"/>
    <row r="7518" ht="12" customHeight="1" x14ac:dyDescent="0.25"/>
    <row r="7519" ht="12" customHeight="1" x14ac:dyDescent="0.25"/>
    <row r="7520" ht="12" customHeight="1" x14ac:dyDescent="0.25"/>
    <row r="7521" ht="12" customHeight="1" x14ac:dyDescent="0.25"/>
    <row r="7522" ht="12" customHeight="1" x14ac:dyDescent="0.25"/>
    <row r="7523" ht="12" customHeight="1" x14ac:dyDescent="0.25"/>
    <row r="7524" ht="12" customHeight="1" x14ac:dyDescent="0.25"/>
    <row r="7525" ht="12" customHeight="1" x14ac:dyDescent="0.25"/>
    <row r="7526" ht="12" customHeight="1" x14ac:dyDescent="0.25"/>
    <row r="7527" ht="12" customHeight="1" x14ac:dyDescent="0.25"/>
    <row r="7528" ht="12" customHeight="1" x14ac:dyDescent="0.25"/>
    <row r="7529" ht="12" customHeight="1" x14ac:dyDescent="0.25"/>
    <row r="7530" ht="12" customHeight="1" x14ac:dyDescent="0.25"/>
    <row r="7531" ht="12" customHeight="1" x14ac:dyDescent="0.25"/>
    <row r="7532" ht="12" customHeight="1" x14ac:dyDescent="0.25"/>
    <row r="7533" ht="12" customHeight="1" x14ac:dyDescent="0.25"/>
    <row r="7534" ht="12" customHeight="1" x14ac:dyDescent="0.25"/>
    <row r="7535" ht="12" customHeight="1" x14ac:dyDescent="0.25"/>
    <row r="7536" ht="12" customHeight="1" x14ac:dyDescent="0.25"/>
    <row r="7537" ht="12" customHeight="1" x14ac:dyDescent="0.25"/>
    <row r="7538" ht="12" customHeight="1" x14ac:dyDescent="0.25"/>
    <row r="7539" ht="12" customHeight="1" x14ac:dyDescent="0.25"/>
    <row r="7540" ht="12" customHeight="1" x14ac:dyDescent="0.25"/>
    <row r="7541" ht="12" customHeight="1" x14ac:dyDescent="0.25"/>
    <row r="7542" ht="12" customHeight="1" x14ac:dyDescent="0.25"/>
    <row r="7543" ht="12" customHeight="1" x14ac:dyDescent="0.25"/>
    <row r="7544" ht="12" customHeight="1" x14ac:dyDescent="0.25"/>
    <row r="7545" ht="12" customHeight="1" x14ac:dyDescent="0.25"/>
    <row r="7546" ht="12" customHeight="1" x14ac:dyDescent="0.25"/>
    <row r="7547" ht="12" customHeight="1" x14ac:dyDescent="0.25"/>
    <row r="7548" ht="12" customHeight="1" x14ac:dyDescent="0.25"/>
    <row r="7549" ht="12" customHeight="1" x14ac:dyDescent="0.25"/>
    <row r="7550" ht="12" customHeight="1" x14ac:dyDescent="0.25"/>
    <row r="7551" ht="12" customHeight="1" x14ac:dyDescent="0.25"/>
    <row r="7552" ht="12" customHeight="1" x14ac:dyDescent="0.25"/>
    <row r="7553" ht="12" customHeight="1" x14ac:dyDescent="0.25"/>
    <row r="7554" ht="12" customHeight="1" x14ac:dyDescent="0.25"/>
    <row r="7555" ht="12" customHeight="1" x14ac:dyDescent="0.25"/>
    <row r="7556" ht="12" customHeight="1" x14ac:dyDescent="0.25"/>
    <row r="7557" ht="12" customHeight="1" x14ac:dyDescent="0.25"/>
    <row r="7558" ht="12" customHeight="1" x14ac:dyDescent="0.25"/>
    <row r="7559" ht="12" customHeight="1" x14ac:dyDescent="0.25"/>
    <row r="7560" ht="12" customHeight="1" x14ac:dyDescent="0.25"/>
    <row r="7561" ht="12" customHeight="1" x14ac:dyDescent="0.25"/>
    <row r="7562" ht="12" customHeight="1" x14ac:dyDescent="0.25"/>
    <row r="7563" ht="12" customHeight="1" x14ac:dyDescent="0.25"/>
    <row r="7564" ht="12" customHeight="1" x14ac:dyDescent="0.25"/>
    <row r="7565" ht="12" customHeight="1" x14ac:dyDescent="0.25"/>
    <row r="7566" ht="12" customHeight="1" x14ac:dyDescent="0.25"/>
    <row r="7567" ht="12" customHeight="1" x14ac:dyDescent="0.25"/>
    <row r="7568" ht="12" customHeight="1" x14ac:dyDescent="0.25"/>
    <row r="7569" ht="12" customHeight="1" x14ac:dyDescent="0.25"/>
    <row r="7570" ht="12" customHeight="1" x14ac:dyDescent="0.25"/>
    <row r="7571" ht="12" customHeight="1" x14ac:dyDescent="0.25"/>
    <row r="7572" ht="12" customHeight="1" x14ac:dyDescent="0.25"/>
    <row r="7573" ht="12" customHeight="1" x14ac:dyDescent="0.25"/>
    <row r="7574" ht="12" customHeight="1" x14ac:dyDescent="0.25"/>
    <row r="7575" ht="12" customHeight="1" x14ac:dyDescent="0.25"/>
    <row r="7576" ht="12" customHeight="1" x14ac:dyDescent="0.25"/>
    <row r="7577" ht="12" customHeight="1" x14ac:dyDescent="0.25"/>
    <row r="7578" ht="12" customHeight="1" x14ac:dyDescent="0.25"/>
    <row r="7579" ht="12" customHeight="1" x14ac:dyDescent="0.25"/>
    <row r="7580" ht="12" customHeight="1" x14ac:dyDescent="0.25"/>
    <row r="7581" ht="12" customHeight="1" x14ac:dyDescent="0.25"/>
    <row r="7582" ht="12" customHeight="1" x14ac:dyDescent="0.25"/>
    <row r="7583" ht="12" customHeight="1" x14ac:dyDescent="0.25"/>
    <row r="7584" ht="12" customHeight="1" x14ac:dyDescent="0.25"/>
    <row r="7585" ht="12" customHeight="1" x14ac:dyDescent="0.25"/>
    <row r="7586" ht="12" customHeight="1" x14ac:dyDescent="0.25"/>
    <row r="7587" ht="12" customHeight="1" x14ac:dyDescent="0.25"/>
    <row r="7588" ht="12" customHeight="1" x14ac:dyDescent="0.25"/>
    <row r="7589" ht="12" customHeight="1" x14ac:dyDescent="0.25"/>
    <row r="7590" ht="12" customHeight="1" x14ac:dyDescent="0.25"/>
    <row r="7591" ht="12" customHeight="1" x14ac:dyDescent="0.25"/>
    <row r="7592" ht="12" customHeight="1" x14ac:dyDescent="0.25"/>
    <row r="7593" ht="12" customHeight="1" x14ac:dyDescent="0.25"/>
    <row r="7594" ht="12" customHeight="1" x14ac:dyDescent="0.25"/>
    <row r="7595" ht="12" customHeight="1" x14ac:dyDescent="0.25"/>
    <row r="7596" ht="12" customHeight="1" x14ac:dyDescent="0.25"/>
    <row r="7597" ht="12" customHeight="1" x14ac:dyDescent="0.25"/>
    <row r="7598" ht="12" customHeight="1" x14ac:dyDescent="0.25"/>
    <row r="7599" ht="12" customHeight="1" x14ac:dyDescent="0.25"/>
    <row r="7600" ht="12" customHeight="1" x14ac:dyDescent="0.25"/>
    <row r="7601" ht="12" customHeight="1" x14ac:dyDescent="0.25"/>
    <row r="7602" ht="12" customHeight="1" x14ac:dyDescent="0.25"/>
    <row r="7603" ht="12" customHeight="1" x14ac:dyDescent="0.25"/>
    <row r="7604" ht="12" customHeight="1" x14ac:dyDescent="0.25"/>
    <row r="7605" ht="12" customHeight="1" x14ac:dyDescent="0.25"/>
    <row r="7606" ht="12" customHeight="1" x14ac:dyDescent="0.25"/>
    <row r="7607" ht="12" customHeight="1" x14ac:dyDescent="0.25"/>
    <row r="7608" ht="12" customHeight="1" x14ac:dyDescent="0.25"/>
    <row r="7609" ht="12" customHeight="1" x14ac:dyDescent="0.25"/>
    <row r="7610" ht="12" customHeight="1" x14ac:dyDescent="0.25"/>
    <row r="7611" ht="12" customHeight="1" x14ac:dyDescent="0.25"/>
    <row r="7612" ht="12" customHeight="1" x14ac:dyDescent="0.25"/>
    <row r="7613" ht="12" customHeight="1" x14ac:dyDescent="0.25"/>
    <row r="7614" ht="12" customHeight="1" x14ac:dyDescent="0.25"/>
    <row r="7615" ht="12" customHeight="1" x14ac:dyDescent="0.25"/>
    <row r="7616" ht="12" customHeight="1" x14ac:dyDescent="0.25"/>
    <row r="7617" ht="12" customHeight="1" x14ac:dyDescent="0.25"/>
    <row r="7618" ht="12" customHeight="1" x14ac:dyDescent="0.25"/>
    <row r="7619" ht="12" customHeight="1" x14ac:dyDescent="0.25"/>
    <row r="7620" ht="12" customHeight="1" x14ac:dyDescent="0.25"/>
    <row r="7621" ht="12" customHeight="1" x14ac:dyDescent="0.25"/>
    <row r="7622" ht="12" customHeight="1" x14ac:dyDescent="0.25"/>
    <row r="7623" ht="12" customHeight="1" x14ac:dyDescent="0.25"/>
    <row r="7624" ht="12" customHeight="1" x14ac:dyDescent="0.25"/>
    <row r="7625" ht="12" customHeight="1" x14ac:dyDescent="0.25"/>
    <row r="7626" ht="12" customHeight="1" x14ac:dyDescent="0.25"/>
    <row r="7627" ht="12" customHeight="1" x14ac:dyDescent="0.25"/>
    <row r="7628" ht="12" customHeight="1" x14ac:dyDescent="0.25"/>
    <row r="7629" ht="12" customHeight="1" x14ac:dyDescent="0.25"/>
    <row r="7630" ht="12" customHeight="1" x14ac:dyDescent="0.25"/>
    <row r="7631" ht="12" customHeight="1" x14ac:dyDescent="0.25"/>
    <row r="7632" ht="12" customHeight="1" x14ac:dyDescent="0.25"/>
    <row r="7633" ht="12" customHeight="1" x14ac:dyDescent="0.25"/>
    <row r="7634" ht="12" customHeight="1" x14ac:dyDescent="0.25"/>
    <row r="7635" ht="12" customHeight="1" x14ac:dyDescent="0.25"/>
    <row r="7636" ht="12" customHeight="1" x14ac:dyDescent="0.25"/>
    <row r="7637" ht="12" customHeight="1" x14ac:dyDescent="0.25"/>
    <row r="7638" ht="12" customHeight="1" x14ac:dyDescent="0.25"/>
    <row r="7639" ht="12" customHeight="1" x14ac:dyDescent="0.25"/>
    <row r="7640" ht="12" customHeight="1" x14ac:dyDescent="0.25"/>
    <row r="7641" ht="12" customHeight="1" x14ac:dyDescent="0.25"/>
    <row r="7642" ht="12" customHeight="1" x14ac:dyDescent="0.25"/>
    <row r="7643" ht="12" customHeight="1" x14ac:dyDescent="0.25"/>
    <row r="7644" ht="12" customHeight="1" x14ac:dyDescent="0.25"/>
    <row r="7645" ht="12" customHeight="1" x14ac:dyDescent="0.25"/>
    <row r="7646" ht="12" customHeight="1" x14ac:dyDescent="0.25"/>
    <row r="7647" ht="12" customHeight="1" x14ac:dyDescent="0.25"/>
    <row r="7648" ht="12" customHeight="1" x14ac:dyDescent="0.25"/>
    <row r="7649" ht="12" customHeight="1" x14ac:dyDescent="0.25"/>
    <row r="7650" ht="12" customHeight="1" x14ac:dyDescent="0.25"/>
  </sheetData>
  <sheetProtection algorithmName="SHA-512" hashValue="PbuGqkJ9bHH3jCnDA/E11NYVRtrG5CeqdpVJxN9ZOT7CaOhnD5PsLfOgwnoo2BkEtN0hHIjriMRi4O7NC8+jPA==" saltValue="DSKlgM5oO0UvlzxyFVIR6g==" spinCount="100000" sheet="1" objects="1" scenarios="1"/>
  <mergeCells count="12">
    <mergeCell ref="B1:K1"/>
    <mergeCell ref="C4:G4"/>
    <mergeCell ref="C5:F5"/>
    <mergeCell ref="C6:F6"/>
    <mergeCell ref="A2:K2"/>
    <mergeCell ref="I3:K5"/>
    <mergeCell ref="I6:K6"/>
    <mergeCell ref="C21:G21"/>
    <mergeCell ref="C23:G23"/>
    <mergeCell ref="A26:K26"/>
    <mergeCell ref="A25:K25"/>
    <mergeCell ref="C7:F7"/>
  </mergeCells>
  <dataValidations count="1">
    <dataValidation type="decimal" error="Conversion factor must be between .75 and 1.00.  " sqref="C19">
      <formula1>0.75</formula1>
      <formula2>1</formula2>
    </dataValidation>
  </dataValidations>
  <hyperlinks>
    <hyperlink ref="I6" r:id="rId1" location="form1"/>
    <hyperlink ref="A26" r:id="rId2" location="form1"/>
  </hyperlinks>
  <printOptions horizontalCentered="1" verticalCentered="1"/>
  <pageMargins left="0.5" right="0.5" top="0.5" bottom="0.5" header="0.51180555555600005" footer="0.51180555555600005"/>
  <pageSetup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2"/>
  <sheetViews>
    <sheetView workbookViewId="0">
      <selection activeCell="L25" sqref="L25"/>
    </sheetView>
  </sheetViews>
  <sheetFormatPr defaultColWidth="8.7109375" defaultRowHeight="15" x14ac:dyDescent="0.25"/>
  <cols>
    <col min="1" max="1" width="42.42578125" customWidth="1"/>
    <col min="2" max="2" width="10.7109375" customWidth="1"/>
    <col min="3" max="3" width="18.7109375" customWidth="1"/>
    <col min="4" max="4" width="12.28515625" customWidth="1"/>
    <col min="5" max="5" width="14.42578125" customWidth="1"/>
    <col min="7" max="7" width="10.7109375" customWidth="1"/>
    <col min="8" max="8" width="15.42578125" customWidth="1"/>
    <col min="9" max="9" width="12.28515625" customWidth="1"/>
    <col min="10" max="10" width="14.42578125" customWidth="1"/>
    <col min="12" max="12" width="41.42578125" customWidth="1"/>
  </cols>
  <sheetData>
    <row r="1" spans="1:12" ht="58.5" customHeight="1" x14ac:dyDescent="0.25">
      <c r="A1" s="92"/>
      <c r="B1" s="288" t="s">
        <v>148</v>
      </c>
      <c r="C1" s="288"/>
      <c r="D1" s="288"/>
      <c r="E1" s="288"/>
      <c r="F1" s="288"/>
      <c r="G1" s="288"/>
      <c r="H1" s="288"/>
      <c r="I1" s="288"/>
      <c r="J1" s="288"/>
      <c r="K1" s="288"/>
      <c r="L1" s="222" t="s">
        <v>122</v>
      </c>
    </row>
    <row r="2" spans="1:12" ht="32.25" customHeight="1" thickBot="1" x14ac:dyDescent="0.3">
      <c r="A2" s="289" t="s">
        <v>18</v>
      </c>
      <c r="B2" s="289"/>
      <c r="C2" s="289"/>
      <c r="D2" s="289"/>
      <c r="E2" s="289"/>
      <c r="F2" s="289"/>
      <c r="G2" s="289"/>
      <c r="H2" s="289"/>
      <c r="I2" s="289"/>
      <c r="J2" s="289"/>
      <c r="K2" s="289"/>
      <c r="L2" s="221" t="s">
        <v>120</v>
      </c>
    </row>
    <row r="3" spans="1:12" ht="17.25" thickTop="1" thickBot="1" x14ac:dyDescent="0.3">
      <c r="A3" s="93"/>
      <c r="B3" s="290" t="s">
        <v>19</v>
      </c>
      <c r="C3" s="290"/>
      <c r="D3" s="290"/>
      <c r="E3" s="290"/>
      <c r="F3" s="290"/>
      <c r="G3" s="291" t="s">
        <v>20</v>
      </c>
      <c r="H3" s="292"/>
      <c r="I3" s="292"/>
      <c r="J3" s="292"/>
      <c r="K3" s="292"/>
      <c r="L3" s="182"/>
    </row>
    <row r="4" spans="1:12" ht="44.1" customHeight="1" thickBot="1" x14ac:dyDescent="0.3">
      <c r="A4" s="94" t="s">
        <v>21</v>
      </c>
      <c r="B4" s="95" t="s">
        <v>22</v>
      </c>
      <c r="C4" s="96" t="s">
        <v>23</v>
      </c>
      <c r="D4" s="96" t="s">
        <v>24</v>
      </c>
      <c r="E4" s="96" t="s">
        <v>25</v>
      </c>
      <c r="F4" s="94" t="s">
        <v>26</v>
      </c>
      <c r="G4" s="95" t="s">
        <v>22</v>
      </c>
      <c r="H4" s="96" t="s">
        <v>23</v>
      </c>
      <c r="I4" s="96" t="s">
        <v>24</v>
      </c>
      <c r="J4" s="96" t="s">
        <v>25</v>
      </c>
      <c r="K4" s="210" t="s">
        <v>26</v>
      </c>
      <c r="L4" s="183"/>
    </row>
    <row r="5" spans="1:12" x14ac:dyDescent="0.25">
      <c r="A5" s="97"/>
      <c r="B5" s="98"/>
      <c r="C5" s="98"/>
      <c r="D5" s="98"/>
      <c r="E5" s="98"/>
      <c r="F5" s="98"/>
      <c r="G5" s="98"/>
      <c r="H5" s="98"/>
      <c r="I5" s="99"/>
      <c r="J5" s="99"/>
      <c r="K5" s="99"/>
      <c r="L5" s="181"/>
    </row>
    <row r="6" spans="1:12" ht="15.75" thickBot="1" x14ac:dyDescent="0.3">
      <c r="A6" s="100" t="s">
        <v>27</v>
      </c>
      <c r="B6" s="95"/>
      <c r="C6" s="95"/>
      <c r="D6" s="95"/>
      <c r="E6" s="95"/>
      <c r="F6" s="95"/>
      <c r="G6" s="95"/>
      <c r="H6" s="95"/>
      <c r="I6" s="95"/>
      <c r="J6" s="95"/>
      <c r="K6" s="95"/>
      <c r="L6" s="99"/>
    </row>
    <row r="7" spans="1:12" x14ac:dyDescent="0.25">
      <c r="A7" s="101" t="s">
        <v>28</v>
      </c>
      <c r="B7" s="257">
        <v>74</v>
      </c>
      <c r="C7" s="258">
        <v>7966967.5300000003</v>
      </c>
      <c r="D7" s="257">
        <v>3</v>
      </c>
      <c r="E7" s="257">
        <v>1</v>
      </c>
      <c r="F7" s="257">
        <v>70</v>
      </c>
      <c r="G7" s="257">
        <v>25</v>
      </c>
      <c r="H7" s="258">
        <v>2685678.12</v>
      </c>
      <c r="I7" s="257">
        <v>1</v>
      </c>
      <c r="J7" s="257">
        <v>0</v>
      </c>
      <c r="K7" s="257">
        <v>24</v>
      </c>
      <c r="L7" s="99"/>
    </row>
    <row r="8" spans="1:12" x14ac:dyDescent="0.25">
      <c r="A8" s="102" t="s">
        <v>29</v>
      </c>
      <c r="B8" s="257">
        <v>53</v>
      </c>
      <c r="C8" s="258">
        <v>4246060.8600000003</v>
      </c>
      <c r="D8" s="257">
        <v>1</v>
      </c>
      <c r="E8" s="257">
        <v>11</v>
      </c>
      <c r="F8" s="257">
        <v>41</v>
      </c>
      <c r="G8" s="257">
        <v>46</v>
      </c>
      <c r="H8" s="258">
        <v>3480738.25</v>
      </c>
      <c r="I8" s="257">
        <v>1</v>
      </c>
      <c r="J8" s="257">
        <v>6</v>
      </c>
      <c r="K8" s="257">
        <v>39</v>
      </c>
      <c r="L8" s="99"/>
    </row>
    <row r="9" spans="1:12" x14ac:dyDescent="0.25">
      <c r="A9" s="102" t="s">
        <v>30</v>
      </c>
      <c r="B9" s="257">
        <v>45</v>
      </c>
      <c r="C9" s="258">
        <v>3252305.05</v>
      </c>
      <c r="D9" s="257">
        <v>14</v>
      </c>
      <c r="E9" s="257">
        <v>26</v>
      </c>
      <c r="F9" s="257">
        <v>5</v>
      </c>
      <c r="G9" s="257">
        <v>40</v>
      </c>
      <c r="H9" s="258">
        <v>2799682.4</v>
      </c>
      <c r="I9" s="257">
        <v>20</v>
      </c>
      <c r="J9" s="257">
        <v>19</v>
      </c>
      <c r="K9" s="257">
        <v>1</v>
      </c>
      <c r="L9" s="99"/>
    </row>
    <row r="10" spans="1:12" x14ac:dyDescent="0.25">
      <c r="A10" s="102" t="s">
        <v>31</v>
      </c>
      <c r="B10" s="257">
        <v>21</v>
      </c>
      <c r="C10" s="258">
        <v>1086955.1499999999</v>
      </c>
      <c r="D10" s="257">
        <v>21</v>
      </c>
      <c r="E10" s="257">
        <v>0</v>
      </c>
      <c r="F10" s="257">
        <v>0</v>
      </c>
      <c r="G10" s="257">
        <v>26</v>
      </c>
      <c r="H10" s="258">
        <v>1579460.6</v>
      </c>
      <c r="I10" s="257">
        <v>26</v>
      </c>
      <c r="J10" s="257">
        <v>0</v>
      </c>
      <c r="K10" s="257">
        <v>0</v>
      </c>
      <c r="L10" s="99"/>
    </row>
    <row r="11" spans="1:12" x14ac:dyDescent="0.25">
      <c r="A11" s="102" t="s">
        <v>32</v>
      </c>
      <c r="B11" s="34"/>
      <c r="C11" s="31"/>
      <c r="D11" s="31"/>
      <c r="E11" s="31"/>
      <c r="F11" s="33"/>
      <c r="G11" s="34"/>
      <c r="H11" s="31"/>
      <c r="I11" s="31"/>
      <c r="J11" s="31"/>
      <c r="K11" s="33"/>
      <c r="L11" s="99"/>
    </row>
    <row r="12" spans="1:12" x14ac:dyDescent="0.25">
      <c r="A12" s="102" t="s">
        <v>33</v>
      </c>
      <c r="B12" s="34"/>
      <c r="C12" s="31"/>
      <c r="D12" s="31"/>
      <c r="E12" s="31"/>
      <c r="F12" s="33"/>
      <c r="G12" s="34"/>
      <c r="H12" s="31"/>
      <c r="I12" s="31"/>
      <c r="J12" s="31"/>
      <c r="K12" s="33"/>
      <c r="L12" s="99"/>
    </row>
    <row r="13" spans="1:12" ht="15.75" thickBot="1" x14ac:dyDescent="0.3">
      <c r="A13" s="93" t="s">
        <v>34</v>
      </c>
      <c r="B13" s="145">
        <f t="shared" ref="B13:K13" si="0">SUM(B7:B12)</f>
        <v>193</v>
      </c>
      <c r="C13" s="146">
        <f t="shared" si="0"/>
        <v>16552288.590000002</v>
      </c>
      <c r="D13" s="146">
        <f t="shared" si="0"/>
        <v>39</v>
      </c>
      <c r="E13" s="146">
        <f t="shared" si="0"/>
        <v>38</v>
      </c>
      <c r="F13" s="147">
        <f t="shared" si="0"/>
        <v>116</v>
      </c>
      <c r="G13" s="145">
        <f t="shared" si="0"/>
        <v>137</v>
      </c>
      <c r="H13" s="146">
        <f t="shared" si="0"/>
        <v>10545559.369999999</v>
      </c>
      <c r="I13" s="146">
        <f t="shared" si="0"/>
        <v>48</v>
      </c>
      <c r="J13" s="146">
        <f t="shared" si="0"/>
        <v>25</v>
      </c>
      <c r="K13" s="147">
        <f t="shared" si="0"/>
        <v>64</v>
      </c>
      <c r="L13" s="99"/>
    </row>
    <row r="14" spans="1:12" ht="15.75" thickBot="1" x14ac:dyDescent="0.3">
      <c r="A14" s="103" t="s">
        <v>35</v>
      </c>
      <c r="B14" s="104"/>
      <c r="C14" s="104"/>
      <c r="D14" s="104"/>
      <c r="E14" s="104"/>
      <c r="F14" s="104"/>
      <c r="G14" s="104"/>
      <c r="H14" s="104"/>
      <c r="I14" s="104"/>
      <c r="J14" s="104"/>
      <c r="K14" s="104"/>
      <c r="L14" s="99"/>
    </row>
    <row r="15" spans="1:12" x14ac:dyDescent="0.25">
      <c r="A15" s="101" t="s">
        <v>28</v>
      </c>
      <c r="B15" s="257">
        <v>39</v>
      </c>
      <c r="C15" s="258">
        <v>4697446.58</v>
      </c>
      <c r="D15" s="257">
        <v>1</v>
      </c>
      <c r="E15" s="257">
        <v>2</v>
      </c>
      <c r="F15" s="257">
        <v>36</v>
      </c>
      <c r="G15" s="257">
        <v>19</v>
      </c>
      <c r="H15" s="258">
        <v>2480507.6800000002</v>
      </c>
      <c r="I15" s="257">
        <v>1</v>
      </c>
      <c r="J15" s="257">
        <v>1</v>
      </c>
      <c r="K15" s="257">
        <v>17</v>
      </c>
      <c r="L15" s="99"/>
    </row>
    <row r="16" spans="1:12" x14ac:dyDescent="0.25">
      <c r="A16" s="102" t="s">
        <v>29</v>
      </c>
      <c r="B16" s="257">
        <v>30</v>
      </c>
      <c r="C16" s="258">
        <v>3217883.93</v>
      </c>
      <c r="D16" s="257">
        <v>1</v>
      </c>
      <c r="E16" s="257">
        <v>6</v>
      </c>
      <c r="F16" s="257">
        <v>23</v>
      </c>
      <c r="G16" s="257">
        <v>37</v>
      </c>
      <c r="H16" s="258">
        <v>3734889.97</v>
      </c>
      <c r="I16" s="257">
        <v>1</v>
      </c>
      <c r="J16" s="257">
        <v>6</v>
      </c>
      <c r="K16" s="257">
        <v>30</v>
      </c>
      <c r="L16" s="99"/>
    </row>
    <row r="17" spans="1:12" x14ac:dyDescent="0.25">
      <c r="A17" s="102" t="s">
        <v>30</v>
      </c>
      <c r="B17" s="257">
        <v>16</v>
      </c>
      <c r="C17" s="258">
        <v>1391096.94</v>
      </c>
      <c r="D17" s="257">
        <v>5</v>
      </c>
      <c r="E17" s="257">
        <v>7</v>
      </c>
      <c r="F17" s="257">
        <v>4</v>
      </c>
      <c r="G17" s="257">
        <v>32</v>
      </c>
      <c r="H17" s="258">
        <v>2810952.74</v>
      </c>
      <c r="I17" s="257">
        <v>15</v>
      </c>
      <c r="J17" s="257">
        <v>14</v>
      </c>
      <c r="K17" s="257">
        <v>3</v>
      </c>
      <c r="L17" s="99"/>
    </row>
    <row r="18" spans="1:12" x14ac:dyDescent="0.25">
      <c r="A18" s="102" t="s">
        <v>31</v>
      </c>
      <c r="B18" s="257">
        <v>10</v>
      </c>
      <c r="C18" s="258">
        <v>812851.58</v>
      </c>
      <c r="D18" s="257">
        <v>10</v>
      </c>
      <c r="E18" s="257">
        <v>0</v>
      </c>
      <c r="F18" s="257">
        <v>0</v>
      </c>
      <c r="G18" s="257">
        <v>21</v>
      </c>
      <c r="H18" s="258">
        <v>1682811.31</v>
      </c>
      <c r="I18" s="257">
        <v>21</v>
      </c>
      <c r="J18" s="257">
        <v>0</v>
      </c>
      <c r="K18" s="257">
        <v>0</v>
      </c>
      <c r="L18" s="99"/>
    </row>
    <row r="19" spans="1:12" x14ac:dyDescent="0.25">
      <c r="A19" s="102" t="s">
        <v>32</v>
      </c>
      <c r="B19" s="38"/>
      <c r="C19" s="32"/>
      <c r="D19" s="32"/>
      <c r="E19" s="32"/>
      <c r="F19" s="37"/>
      <c r="G19" s="38"/>
      <c r="H19" s="32"/>
      <c r="I19" s="32"/>
      <c r="J19" s="32"/>
      <c r="K19" s="37"/>
      <c r="L19" s="99"/>
    </row>
    <row r="20" spans="1:12" x14ac:dyDescent="0.25">
      <c r="A20" s="102" t="s">
        <v>33</v>
      </c>
      <c r="B20" s="34"/>
      <c r="C20" s="31"/>
      <c r="D20" s="31"/>
      <c r="E20" s="31"/>
      <c r="F20" s="33"/>
      <c r="G20" s="34"/>
      <c r="H20" s="31"/>
      <c r="I20" s="31"/>
      <c r="J20" s="31"/>
      <c r="K20" s="33"/>
      <c r="L20" s="99"/>
    </row>
    <row r="21" spans="1:12" ht="15.75" thickBot="1" x14ac:dyDescent="0.3">
      <c r="A21" s="93" t="s">
        <v>34</v>
      </c>
      <c r="B21" s="145">
        <f t="shared" ref="B21:K21" si="1">SUM(B15:B20)</f>
        <v>95</v>
      </c>
      <c r="C21" s="146">
        <f t="shared" si="1"/>
        <v>10119279.029999999</v>
      </c>
      <c r="D21" s="146">
        <f t="shared" si="1"/>
        <v>17</v>
      </c>
      <c r="E21" s="146">
        <f t="shared" si="1"/>
        <v>15</v>
      </c>
      <c r="F21" s="147">
        <f t="shared" si="1"/>
        <v>63</v>
      </c>
      <c r="G21" s="145">
        <f t="shared" si="1"/>
        <v>109</v>
      </c>
      <c r="H21" s="146">
        <f t="shared" si="1"/>
        <v>10709161.700000001</v>
      </c>
      <c r="I21" s="146">
        <f t="shared" si="1"/>
        <v>38</v>
      </c>
      <c r="J21" s="146">
        <f t="shared" si="1"/>
        <v>21</v>
      </c>
      <c r="K21" s="147">
        <f t="shared" si="1"/>
        <v>50</v>
      </c>
      <c r="L21" s="99"/>
    </row>
    <row r="22" spans="1:12" ht="15.75" thickBot="1" x14ac:dyDescent="0.3">
      <c r="A22" s="103" t="s">
        <v>36</v>
      </c>
      <c r="B22" s="104"/>
      <c r="C22" s="104"/>
      <c r="D22" s="104"/>
      <c r="E22" s="104"/>
      <c r="F22" s="104"/>
      <c r="G22" s="104"/>
      <c r="H22" s="104"/>
      <c r="I22" s="104"/>
      <c r="J22" s="104"/>
      <c r="K22" s="104"/>
      <c r="L22" s="99"/>
    </row>
    <row r="23" spans="1:12" x14ac:dyDescent="0.25">
      <c r="A23" s="101" t="s">
        <v>28</v>
      </c>
      <c r="B23" s="148">
        <f t="shared" ref="B23:B28" si="2">B7+B15</f>
        <v>113</v>
      </c>
      <c r="C23" s="149">
        <f>C7+(C15*'Form 1'!$K$19)</f>
        <v>11810332.913627824</v>
      </c>
      <c r="D23" s="150">
        <f t="shared" ref="D23:G28" si="3">D7+D15</f>
        <v>4</v>
      </c>
      <c r="E23" s="150">
        <f t="shared" si="3"/>
        <v>3</v>
      </c>
      <c r="F23" s="151">
        <f t="shared" si="3"/>
        <v>106</v>
      </c>
      <c r="G23" s="152">
        <f t="shared" si="3"/>
        <v>44</v>
      </c>
      <c r="H23" s="153">
        <f>H7+(H15*'Form 1'!$K$19)</f>
        <v>4715184.4036318539</v>
      </c>
      <c r="I23" s="150">
        <f t="shared" ref="I23:K28" si="4">I7+I15</f>
        <v>2</v>
      </c>
      <c r="J23" s="150">
        <f t="shared" si="4"/>
        <v>1</v>
      </c>
      <c r="K23" s="151">
        <f t="shared" si="4"/>
        <v>41</v>
      </c>
      <c r="L23" s="99"/>
    </row>
    <row r="24" spans="1:12" x14ac:dyDescent="0.25">
      <c r="A24" s="102" t="s">
        <v>29</v>
      </c>
      <c r="B24" s="148">
        <f t="shared" si="2"/>
        <v>83</v>
      </c>
      <c r="C24" s="149">
        <f>C8+(C16*'Form 1'!$K$19)</f>
        <v>6878874.9845396038</v>
      </c>
      <c r="D24" s="149">
        <f t="shared" si="3"/>
        <v>2</v>
      </c>
      <c r="E24" s="149">
        <f t="shared" si="3"/>
        <v>17</v>
      </c>
      <c r="F24" s="154">
        <f t="shared" si="3"/>
        <v>64</v>
      </c>
      <c r="G24" s="148">
        <f t="shared" si="3"/>
        <v>83</v>
      </c>
      <c r="H24" s="149">
        <f>H8+(H16*'Form 1'!$K$19)</f>
        <v>6536557.3163568452</v>
      </c>
      <c r="I24" s="149">
        <f t="shared" si="4"/>
        <v>2</v>
      </c>
      <c r="J24" s="149">
        <f t="shared" si="4"/>
        <v>12</v>
      </c>
      <c r="K24" s="154">
        <f t="shared" si="4"/>
        <v>69</v>
      </c>
      <c r="L24" s="99"/>
    </row>
    <row r="25" spans="1:12" x14ac:dyDescent="0.25">
      <c r="A25" s="102" t="s">
        <v>30</v>
      </c>
      <c r="B25" s="152">
        <f t="shared" si="2"/>
        <v>61</v>
      </c>
      <c r="C25" s="149">
        <f>C9+(C17*'Form 1'!$K$19)</f>
        <v>4390475.273633834</v>
      </c>
      <c r="D25" s="150">
        <f t="shared" si="3"/>
        <v>19</v>
      </c>
      <c r="E25" s="150">
        <f t="shared" si="3"/>
        <v>33</v>
      </c>
      <c r="F25" s="151">
        <f t="shared" si="3"/>
        <v>9</v>
      </c>
      <c r="G25" s="152">
        <f t="shared" si="3"/>
        <v>72</v>
      </c>
      <c r="H25" s="149">
        <f>H9+(H17*'Form 1'!$K$19)</f>
        <v>5099552.8236312531</v>
      </c>
      <c r="I25" s="150">
        <f t="shared" si="4"/>
        <v>35</v>
      </c>
      <c r="J25" s="150">
        <f t="shared" si="4"/>
        <v>33</v>
      </c>
      <c r="K25" s="151">
        <f t="shared" si="4"/>
        <v>4</v>
      </c>
      <c r="L25" s="99"/>
    </row>
    <row r="26" spans="1:12" x14ac:dyDescent="0.25">
      <c r="A26" s="102" t="s">
        <v>31</v>
      </c>
      <c r="B26" s="148">
        <f t="shared" si="2"/>
        <v>31</v>
      </c>
      <c r="C26" s="149">
        <f>C10+(C18*'Form 1'!$K$19)</f>
        <v>1752015.5336348857</v>
      </c>
      <c r="D26" s="149">
        <f t="shared" si="3"/>
        <v>31</v>
      </c>
      <c r="E26" s="149">
        <f t="shared" si="3"/>
        <v>0</v>
      </c>
      <c r="F26" s="154">
        <f t="shared" si="3"/>
        <v>0</v>
      </c>
      <c r="G26" s="148">
        <f t="shared" si="3"/>
        <v>47</v>
      </c>
      <c r="H26" s="149">
        <f>H10+(H18*'Form 1'!$K$19)</f>
        <v>2956306.2172696679</v>
      </c>
      <c r="I26" s="149">
        <f t="shared" si="4"/>
        <v>47</v>
      </c>
      <c r="J26" s="149">
        <f t="shared" si="4"/>
        <v>0</v>
      </c>
      <c r="K26" s="154">
        <f t="shared" si="4"/>
        <v>0</v>
      </c>
      <c r="L26" s="99"/>
    </row>
    <row r="27" spans="1:12" x14ac:dyDescent="0.25">
      <c r="A27" s="102" t="s">
        <v>32</v>
      </c>
      <c r="B27" s="152">
        <f t="shared" si="2"/>
        <v>0</v>
      </c>
      <c r="C27" s="149">
        <f>C11+(C19*'Form 1'!$K$19)</f>
        <v>0</v>
      </c>
      <c r="D27" s="150">
        <f t="shared" si="3"/>
        <v>0</v>
      </c>
      <c r="E27" s="150">
        <f t="shared" si="3"/>
        <v>0</v>
      </c>
      <c r="F27" s="151">
        <f t="shared" si="3"/>
        <v>0</v>
      </c>
      <c r="G27" s="152">
        <f t="shared" si="3"/>
        <v>0</v>
      </c>
      <c r="H27" s="149">
        <f>H11+(H19*'Form 1'!$K$19)</f>
        <v>0</v>
      </c>
      <c r="I27" s="150">
        <f t="shared" si="4"/>
        <v>0</v>
      </c>
      <c r="J27" s="150">
        <f t="shared" si="4"/>
        <v>0</v>
      </c>
      <c r="K27" s="151">
        <f t="shared" si="4"/>
        <v>0</v>
      </c>
      <c r="L27" s="99"/>
    </row>
    <row r="28" spans="1:12" x14ac:dyDescent="0.25">
      <c r="A28" s="102" t="s">
        <v>33</v>
      </c>
      <c r="B28" s="148">
        <f t="shared" si="2"/>
        <v>0</v>
      </c>
      <c r="C28" s="149">
        <f>C12+(C20*'Form 1'!$K$19)</f>
        <v>0</v>
      </c>
      <c r="D28" s="149">
        <f t="shared" si="3"/>
        <v>0</v>
      </c>
      <c r="E28" s="149">
        <f t="shared" si="3"/>
        <v>0</v>
      </c>
      <c r="F28" s="154">
        <f t="shared" si="3"/>
        <v>0</v>
      </c>
      <c r="G28" s="148">
        <f t="shared" si="3"/>
        <v>0</v>
      </c>
      <c r="H28" s="149">
        <f>H12+(H20*'Form 1'!$K$19)</f>
        <v>0</v>
      </c>
      <c r="I28" s="149">
        <f t="shared" si="4"/>
        <v>0</v>
      </c>
      <c r="J28" s="149">
        <f t="shared" si="4"/>
        <v>0</v>
      </c>
      <c r="K28" s="154">
        <f t="shared" si="4"/>
        <v>0</v>
      </c>
      <c r="L28" s="99"/>
    </row>
    <row r="29" spans="1:12" ht="15.75" thickBot="1" x14ac:dyDescent="0.3">
      <c r="A29" s="93" t="s">
        <v>34</v>
      </c>
      <c r="B29" s="145">
        <f t="shared" ref="B29:K29" si="5">SUM(B23:B28)</f>
        <v>288</v>
      </c>
      <c r="C29" s="145">
        <f t="shared" si="5"/>
        <v>24831698.705436148</v>
      </c>
      <c r="D29" s="146">
        <f t="shared" si="5"/>
        <v>56</v>
      </c>
      <c r="E29" s="146">
        <f t="shared" si="5"/>
        <v>53</v>
      </c>
      <c r="F29" s="147">
        <f t="shared" si="5"/>
        <v>179</v>
      </c>
      <c r="G29" s="145">
        <f t="shared" si="5"/>
        <v>246</v>
      </c>
      <c r="H29" s="145">
        <f t="shared" si="5"/>
        <v>19307600.76088962</v>
      </c>
      <c r="I29" s="146">
        <f t="shared" si="5"/>
        <v>86</v>
      </c>
      <c r="J29" s="146">
        <f t="shared" si="5"/>
        <v>46</v>
      </c>
      <c r="K29" s="147">
        <f t="shared" si="5"/>
        <v>114</v>
      </c>
      <c r="L29" s="99"/>
    </row>
    <row r="30" spans="1:12" x14ac:dyDescent="0.25">
      <c r="A30" s="26"/>
      <c r="B30" s="26"/>
      <c r="C30" s="26"/>
      <c r="D30" s="26"/>
      <c r="E30" s="26"/>
      <c r="F30" s="26"/>
      <c r="G30" s="26"/>
      <c r="H30" s="26"/>
      <c r="I30" s="26"/>
      <c r="J30" s="26"/>
      <c r="K30" s="26"/>
      <c r="L30" s="99"/>
    </row>
    <row r="31" spans="1:12" x14ac:dyDescent="0.25">
      <c r="A31" s="194" t="s">
        <v>122</v>
      </c>
      <c r="B31" s="195"/>
      <c r="C31" s="195"/>
      <c r="D31" s="195"/>
      <c r="E31" s="195"/>
      <c r="F31" s="195"/>
      <c r="G31" s="195"/>
      <c r="H31" s="195"/>
      <c r="I31" s="195"/>
      <c r="J31" s="195"/>
      <c r="K31" s="195"/>
      <c r="L31" s="137"/>
    </row>
    <row r="32" spans="1:12" x14ac:dyDescent="0.25">
      <c r="A32" s="196" t="s">
        <v>120</v>
      </c>
      <c r="B32" s="137"/>
      <c r="C32" s="137"/>
      <c r="D32" s="137"/>
      <c r="E32" s="137"/>
      <c r="F32" s="137"/>
      <c r="G32" s="137"/>
      <c r="H32" s="137"/>
      <c r="I32" s="137"/>
      <c r="J32" s="137"/>
      <c r="K32" s="137"/>
      <c r="L32" s="137"/>
    </row>
  </sheetData>
  <sheetProtection algorithmName="SHA-512" hashValue="Q0/2NxU0sN7Zg8WLROUKsZmSskUhMMXl0HQFCASi/AczGq5bgJMzWXrKPb8XUlBdISx2PZ+yFyrMZNTdO7u4dw==" saltValue="5C2J2B8KyI3CoSEVBpJpug==" spinCount="100000" sheet="1" objects="1" scenarios="1"/>
  <mergeCells count="4">
    <mergeCell ref="B1:K1"/>
    <mergeCell ref="A2:K2"/>
    <mergeCell ref="B3:F3"/>
    <mergeCell ref="G3:K3"/>
  </mergeCells>
  <hyperlinks>
    <hyperlink ref="L2" r:id="rId1" location="form2"/>
    <hyperlink ref="A32" r:id="rId2" location="form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5"/>
  <sheetViews>
    <sheetView workbookViewId="0">
      <selection activeCell="B10" sqref="B10:C11"/>
    </sheetView>
  </sheetViews>
  <sheetFormatPr defaultRowHeight="15" x14ac:dyDescent="0.25"/>
  <cols>
    <col min="1" max="1" width="36" customWidth="1"/>
    <col min="2" max="2" width="26.7109375" customWidth="1"/>
    <col min="3" max="3" width="15.7109375" customWidth="1"/>
    <col min="4" max="4" width="9.140625" customWidth="1"/>
    <col min="6" max="7" width="9.140625" customWidth="1"/>
    <col min="8" max="8" width="23.140625" customWidth="1"/>
  </cols>
  <sheetData>
    <row r="1" spans="1:8" ht="63" customHeight="1" x14ac:dyDescent="0.25">
      <c r="A1" s="298" t="s">
        <v>148</v>
      </c>
      <c r="B1" s="298"/>
      <c r="C1" s="298"/>
      <c r="D1" s="298"/>
      <c r="E1" s="298"/>
      <c r="F1" s="279" t="s">
        <v>123</v>
      </c>
      <c r="G1" s="293"/>
      <c r="H1" s="294"/>
    </row>
    <row r="2" spans="1:8" ht="24" customHeight="1" thickBot="1" x14ac:dyDescent="0.3">
      <c r="A2" s="240" t="s">
        <v>93</v>
      </c>
      <c r="B2" s="241"/>
      <c r="C2" s="241"/>
      <c r="D2" s="242"/>
      <c r="E2" s="243"/>
      <c r="F2" s="285" t="s">
        <v>124</v>
      </c>
      <c r="G2" s="286"/>
      <c r="H2" s="287"/>
    </row>
    <row r="3" spans="1:8" ht="18" x14ac:dyDescent="0.25">
      <c r="A3" s="140"/>
      <c r="B3" s="297" t="s">
        <v>79</v>
      </c>
      <c r="C3" s="297"/>
      <c r="D3" s="137"/>
      <c r="E3" s="137"/>
      <c r="F3" s="181"/>
      <c r="G3" s="136"/>
      <c r="H3" s="136"/>
    </row>
    <row r="4" spans="1:8" s="132" customFormat="1" ht="31.5" x14ac:dyDescent="0.25">
      <c r="A4" s="144" t="s">
        <v>78</v>
      </c>
      <c r="B4" s="143" t="s">
        <v>37</v>
      </c>
      <c r="C4" s="143" t="s">
        <v>80</v>
      </c>
      <c r="D4" s="137"/>
      <c r="E4" s="137"/>
      <c r="F4" s="181"/>
      <c r="G4" s="136"/>
      <c r="H4" s="136"/>
    </row>
    <row r="5" spans="1:8" ht="24" customHeight="1" x14ac:dyDescent="0.25">
      <c r="A5" s="139" t="s">
        <v>86</v>
      </c>
      <c r="B5" s="140"/>
      <c r="C5" s="140"/>
      <c r="D5" s="137"/>
      <c r="E5" s="137"/>
      <c r="F5" s="181"/>
      <c r="G5" s="136"/>
      <c r="H5" s="136"/>
    </row>
    <row r="6" spans="1:8" ht="20.100000000000001" customHeight="1" x14ac:dyDescent="0.25">
      <c r="A6" s="140" t="s">
        <v>81</v>
      </c>
      <c r="B6" s="258">
        <v>2678796.71</v>
      </c>
      <c r="C6" s="257">
        <v>330</v>
      </c>
      <c r="D6" s="155"/>
      <c r="E6" s="137"/>
      <c r="F6" s="213" t="s">
        <v>136</v>
      </c>
      <c r="G6" s="237" t="s">
        <v>143</v>
      </c>
      <c r="H6" s="237" t="s">
        <v>143</v>
      </c>
    </row>
    <row r="7" spans="1:8" ht="20.100000000000001" customHeight="1" x14ac:dyDescent="0.25">
      <c r="A7" s="141" t="s">
        <v>82</v>
      </c>
      <c r="B7" s="258">
        <v>4356846.24</v>
      </c>
      <c r="C7" s="257">
        <v>293</v>
      </c>
      <c r="D7" s="208"/>
      <c r="E7" s="208"/>
      <c r="F7" s="215" t="s">
        <v>137</v>
      </c>
      <c r="G7" s="214" t="s">
        <v>96</v>
      </c>
      <c r="H7" s="214" t="s">
        <v>96</v>
      </c>
    </row>
    <row r="8" spans="1:8" ht="19.899999999999999" customHeight="1" x14ac:dyDescent="0.25">
      <c r="A8" s="142" t="s">
        <v>83</v>
      </c>
      <c r="B8" s="156">
        <f>SUM(B6:B7)</f>
        <v>7035642.9500000002</v>
      </c>
      <c r="C8" s="156">
        <f>MAX(C6:C7)</f>
        <v>330</v>
      </c>
      <c r="D8" s="208"/>
      <c r="E8" s="208"/>
      <c r="F8" s="216" t="s">
        <v>142</v>
      </c>
      <c r="G8" s="238"/>
      <c r="H8" s="238" t="s">
        <v>145</v>
      </c>
    </row>
    <row r="9" spans="1:8" ht="24" customHeight="1" x14ac:dyDescent="0.25">
      <c r="A9" s="139" t="s">
        <v>109</v>
      </c>
      <c r="B9" s="140"/>
      <c r="C9" s="140"/>
      <c r="D9" s="137"/>
      <c r="E9" s="137"/>
      <c r="F9" s="137"/>
      <c r="G9" s="211"/>
      <c r="H9" s="136"/>
    </row>
    <row r="10" spans="1:8" ht="20.100000000000001" customHeight="1" x14ac:dyDescent="0.25">
      <c r="A10" s="140" t="s">
        <v>81</v>
      </c>
      <c r="B10" s="258">
        <v>2113657.21</v>
      </c>
      <c r="C10" s="257">
        <v>204</v>
      </c>
      <c r="D10" s="137"/>
      <c r="E10" s="137"/>
      <c r="F10" s="137"/>
      <c r="G10" s="211"/>
      <c r="H10" s="136"/>
    </row>
    <row r="11" spans="1:8" ht="20.100000000000001" customHeight="1" x14ac:dyDescent="0.25">
      <c r="A11" s="141" t="s">
        <v>82</v>
      </c>
      <c r="B11" s="258">
        <v>2988323.76</v>
      </c>
      <c r="C11" s="257">
        <v>188</v>
      </c>
      <c r="D11" s="155"/>
      <c r="E11" s="137"/>
      <c r="F11" s="137"/>
      <c r="G11" s="211"/>
      <c r="H11" s="136"/>
    </row>
    <row r="12" spans="1:8" ht="19.899999999999999" customHeight="1" x14ac:dyDescent="0.25">
      <c r="A12" s="142" t="s">
        <v>84</v>
      </c>
      <c r="B12" s="157">
        <f>SUM(B10:B11)</f>
        <v>5101980.97</v>
      </c>
      <c r="C12" s="157">
        <f>MAX(C10:C11)</f>
        <v>204</v>
      </c>
      <c r="D12" s="209"/>
      <c r="E12" s="208"/>
      <c r="F12" s="208"/>
      <c r="G12" s="211"/>
      <c r="H12" s="136"/>
    </row>
    <row r="13" spans="1:8" ht="24" customHeight="1" x14ac:dyDescent="0.25">
      <c r="A13" s="139" t="s">
        <v>85</v>
      </c>
      <c r="B13" s="139"/>
      <c r="C13" s="139"/>
      <c r="D13" s="208"/>
      <c r="E13" s="208"/>
      <c r="F13" s="208"/>
      <c r="G13" s="136"/>
      <c r="H13" s="136"/>
    </row>
    <row r="14" spans="1:8" ht="20.100000000000001" customHeight="1" x14ac:dyDescent="0.25">
      <c r="A14" s="140" t="s">
        <v>81</v>
      </c>
      <c r="B14" s="156">
        <f>(B6+(B10*'Form 1'!C19))</f>
        <v>4408152.6090870658</v>
      </c>
      <c r="C14" s="156">
        <f>C6+C10</f>
        <v>534</v>
      </c>
      <c r="D14" s="137"/>
      <c r="E14" s="137"/>
      <c r="F14" s="137"/>
      <c r="G14" s="136"/>
      <c r="H14" s="136"/>
    </row>
    <row r="15" spans="1:8" ht="20.100000000000001" customHeight="1" x14ac:dyDescent="0.25">
      <c r="A15" s="141" t="s">
        <v>82</v>
      </c>
      <c r="B15" s="156">
        <f>B7+B11</f>
        <v>7345170</v>
      </c>
      <c r="C15" s="156">
        <f>C7+C11</f>
        <v>481</v>
      </c>
      <c r="D15" s="138"/>
      <c r="E15" s="138"/>
      <c r="F15" s="137"/>
      <c r="G15" s="136"/>
      <c r="H15" s="136"/>
    </row>
    <row r="16" spans="1:8" ht="20.100000000000001" customHeight="1" x14ac:dyDescent="0.25">
      <c r="A16" s="142" t="s">
        <v>87</v>
      </c>
      <c r="B16" s="156">
        <f>SUM(B14:B15)</f>
        <v>11753322.609087065</v>
      </c>
      <c r="C16" s="156">
        <f>MAX(C14:C15)</f>
        <v>534</v>
      </c>
      <c r="D16" s="137"/>
      <c r="E16" s="137"/>
      <c r="F16" s="137"/>
      <c r="G16" s="136"/>
      <c r="H16" s="136"/>
    </row>
    <row r="17" spans="1:8" ht="24" customHeight="1" x14ac:dyDescent="0.25">
      <c r="A17" s="139" t="s">
        <v>131</v>
      </c>
      <c r="B17" s="207"/>
      <c r="C17" s="207"/>
      <c r="D17" s="137"/>
      <c r="E17" s="137"/>
      <c r="F17" s="137"/>
      <c r="G17" s="136"/>
      <c r="H17" s="136"/>
    </row>
    <row r="18" spans="1:8" ht="18" customHeight="1" x14ac:dyDescent="0.25">
      <c r="A18" s="299" t="s">
        <v>138</v>
      </c>
      <c r="B18" s="300"/>
      <c r="C18" s="217"/>
      <c r="D18" s="155"/>
      <c r="E18" s="137"/>
      <c r="F18" s="137"/>
      <c r="G18" s="136"/>
      <c r="H18" s="136"/>
    </row>
    <row r="19" spans="1:8" s="206" customFormat="1" ht="18" customHeight="1" x14ac:dyDescent="0.25">
      <c r="A19" s="299" t="s">
        <v>139</v>
      </c>
      <c r="B19" s="300"/>
      <c r="C19" s="217"/>
      <c r="D19" s="155"/>
      <c r="E19" s="137"/>
      <c r="F19" s="137"/>
      <c r="G19" s="136"/>
      <c r="H19" s="136"/>
    </row>
    <row r="20" spans="1:8" s="206" customFormat="1" ht="18" customHeight="1" x14ac:dyDescent="0.25">
      <c r="A20" s="299" t="s">
        <v>141</v>
      </c>
      <c r="B20" s="300"/>
      <c r="C20" s="217"/>
      <c r="D20" s="155"/>
      <c r="E20" s="137"/>
      <c r="F20" s="137"/>
      <c r="G20" s="136"/>
      <c r="H20" s="136"/>
    </row>
    <row r="21" spans="1:8" s="206" customFormat="1" ht="18" customHeight="1" x14ac:dyDescent="0.25">
      <c r="A21" s="299" t="s">
        <v>140</v>
      </c>
      <c r="B21" s="300"/>
      <c r="C21" s="217"/>
      <c r="D21" s="155"/>
      <c r="E21" s="137"/>
      <c r="F21" s="137"/>
      <c r="G21" s="136"/>
      <c r="H21" s="136"/>
    </row>
    <row r="22" spans="1:8" s="206" customFormat="1" ht="54" customHeight="1" x14ac:dyDescent="0.25">
      <c r="A22" s="212" t="s">
        <v>144</v>
      </c>
      <c r="B22" s="295"/>
      <c r="C22" s="296"/>
      <c r="D22" s="137"/>
      <c r="E22" s="137"/>
      <c r="F22" s="137"/>
      <c r="G22" s="136"/>
      <c r="H22" s="136"/>
    </row>
    <row r="23" spans="1:8" s="206" customFormat="1" ht="18" customHeight="1" x14ac:dyDescent="0.25">
      <c r="A23" s="137"/>
      <c r="B23" s="137"/>
      <c r="C23" s="137"/>
      <c r="D23" s="137"/>
      <c r="E23" s="137"/>
      <c r="F23" s="137"/>
      <c r="G23" s="136"/>
      <c r="H23" s="136"/>
    </row>
    <row r="24" spans="1:8" s="206" customFormat="1" ht="18" customHeight="1" x14ac:dyDescent="0.25">
      <c r="A24" s="165" t="s">
        <v>123</v>
      </c>
      <c r="B24" s="137"/>
      <c r="C24" s="137"/>
      <c r="D24" s="137"/>
      <c r="E24" s="137"/>
      <c r="F24" s="137"/>
      <c r="G24" s="136"/>
      <c r="H24" s="136"/>
    </row>
    <row r="25" spans="1:8" ht="18" x14ac:dyDescent="0.25">
      <c r="A25" s="196" t="s">
        <v>124</v>
      </c>
      <c r="B25" s="137"/>
      <c r="C25" s="137"/>
      <c r="D25" s="137"/>
      <c r="E25" s="137"/>
      <c r="F25" s="137"/>
      <c r="G25" s="136"/>
      <c r="H25" s="136"/>
    </row>
  </sheetData>
  <sheetProtection algorithmName="SHA-512" hashValue="Ms0yt06YCooBj1ic56wQDhvQk6HUvqEzN/9eyiVxnv0D7Unmku+iMD8CgH/SNMKBm5hJv6mq9e8QJnjqjhw6Bg==" saltValue="9yFnbGEXcFQenFWq8sFLhw==" spinCount="100000" sheet="1" objects="1" scenarios="1"/>
  <mergeCells count="9">
    <mergeCell ref="F1:H1"/>
    <mergeCell ref="F2:H2"/>
    <mergeCell ref="B22:C22"/>
    <mergeCell ref="B3:C3"/>
    <mergeCell ref="A1:E1"/>
    <mergeCell ref="A18:B18"/>
    <mergeCell ref="A19:B19"/>
    <mergeCell ref="A20:B20"/>
    <mergeCell ref="A21:B21"/>
  </mergeCells>
  <dataValidations count="3">
    <dataValidation type="list" allowBlank="1" showInputMessage="1" showErrorMessage="1" sqref="C18:C19">
      <formula1>$F$6:$F$8</formula1>
    </dataValidation>
    <dataValidation type="list" allowBlank="1" showInputMessage="1" showErrorMessage="1" sqref="C20">
      <formula1>$G$6:$G$7</formula1>
    </dataValidation>
    <dataValidation type="list" allowBlank="1" showInputMessage="1" showErrorMessage="1" sqref="C21">
      <formula1>$H$6:$H$8</formula1>
    </dataValidation>
  </dataValidations>
  <hyperlinks>
    <hyperlink ref="F2" r:id="rId1" location="form3"/>
    <hyperlink ref="A25" r:id="rId2" location="form3"/>
  </hyperlinks>
  <pageMargins left="0.7" right="0.7" top="0.75" bottom="0.75" header="0.3" footer="0.3"/>
  <pageSetup orientation="portrait" horizontalDpi="200" verticalDpi="2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5"/>
  <sheetViews>
    <sheetView workbookViewId="0">
      <selection activeCell="B16" sqref="B16:D19"/>
    </sheetView>
  </sheetViews>
  <sheetFormatPr defaultColWidth="8.7109375" defaultRowHeight="15" x14ac:dyDescent="0.25"/>
  <cols>
    <col min="1" max="1" width="19.42578125" customWidth="1"/>
    <col min="2" max="2" width="23.42578125" customWidth="1"/>
    <col min="3" max="3" width="18.7109375" customWidth="1"/>
    <col min="4" max="5" width="24.7109375" customWidth="1"/>
    <col min="6" max="6" width="41.7109375" customWidth="1"/>
  </cols>
  <sheetData>
    <row r="1" spans="1:8" s="91" customFormat="1" ht="43.5" customHeight="1" x14ac:dyDescent="0.25">
      <c r="A1" s="26"/>
      <c r="B1" s="302" t="s">
        <v>151</v>
      </c>
      <c r="C1" s="302"/>
      <c r="D1" s="302"/>
      <c r="E1" s="239"/>
      <c r="F1" s="222" t="s">
        <v>125</v>
      </c>
      <c r="G1" s="86" t="s">
        <v>1</v>
      </c>
      <c r="H1" s="86" t="s">
        <v>1</v>
      </c>
    </row>
    <row r="2" spans="1:8" s="91" customFormat="1" ht="69" customHeight="1" thickBot="1" x14ac:dyDescent="0.3">
      <c r="A2" s="303" t="s">
        <v>155</v>
      </c>
      <c r="B2" s="303"/>
      <c r="C2" s="303"/>
      <c r="D2" s="303"/>
      <c r="E2" s="304"/>
      <c r="F2" s="221" t="s">
        <v>126</v>
      </c>
      <c r="G2" s="86"/>
      <c r="H2" s="86"/>
    </row>
    <row r="3" spans="1:8" s="91" customFormat="1" ht="22.5" customHeight="1" thickBot="1" x14ac:dyDescent="0.3">
      <c r="A3" s="29" t="s">
        <v>38</v>
      </c>
      <c r="B3" s="42"/>
      <c r="C3" s="42"/>
      <c r="D3" s="42"/>
      <c r="E3" s="256"/>
      <c r="F3" s="181"/>
      <c r="G3" s="86"/>
      <c r="H3" s="86"/>
    </row>
    <row r="4" spans="1:8" s="91" customFormat="1" ht="13.9" customHeight="1" x14ac:dyDescent="0.25">
      <c r="A4" s="43" t="s">
        <v>21</v>
      </c>
      <c r="B4" s="44" t="s">
        <v>39</v>
      </c>
      <c r="C4" s="301" t="s">
        <v>40</v>
      </c>
      <c r="D4" s="301"/>
      <c r="E4" s="43" t="s">
        <v>41</v>
      </c>
      <c r="F4" s="173"/>
      <c r="G4" s="86"/>
      <c r="H4" s="86"/>
    </row>
    <row r="5" spans="1:8" s="91" customFormat="1" ht="13.9" customHeight="1" thickBot="1" x14ac:dyDescent="0.3">
      <c r="A5" s="45" t="s">
        <v>152</v>
      </c>
      <c r="B5" s="46"/>
      <c r="C5" s="158" t="s">
        <v>153</v>
      </c>
      <c r="D5" s="158" t="s">
        <v>154</v>
      </c>
      <c r="E5" s="45"/>
      <c r="F5" s="173"/>
      <c r="G5" s="86"/>
      <c r="H5" s="86"/>
    </row>
    <row r="6" spans="1:8" s="91" customFormat="1" ht="13.9" customHeight="1" x14ac:dyDescent="0.25">
      <c r="A6" s="26" t="s">
        <v>28</v>
      </c>
      <c r="B6" s="257">
        <v>89</v>
      </c>
      <c r="C6" s="258">
        <v>9468069.5800000001</v>
      </c>
      <c r="D6" s="258">
        <v>9353590.3499999996</v>
      </c>
      <c r="E6" s="48">
        <f t="shared" ref="E6:E12" si="0">IF(D6=0,0,((C6-D6)/D6))</f>
        <v>1.2239068177707873E-2</v>
      </c>
      <c r="F6" s="26"/>
      <c r="G6" s="86"/>
      <c r="H6" s="86"/>
    </row>
    <row r="7" spans="1:8" s="91" customFormat="1" ht="13.9" customHeight="1" x14ac:dyDescent="0.25">
      <c r="A7" s="39" t="s">
        <v>29</v>
      </c>
      <c r="B7" s="257">
        <v>97</v>
      </c>
      <c r="C7" s="258">
        <v>7726986.1799999997</v>
      </c>
      <c r="D7" s="258">
        <v>7643166.9800000004</v>
      </c>
      <c r="E7" s="50">
        <f t="shared" si="0"/>
        <v>1.0966553552909458E-2</v>
      </c>
      <c r="F7" s="26"/>
      <c r="G7" s="86"/>
      <c r="H7" s="86"/>
    </row>
    <row r="8" spans="1:8" s="91" customFormat="1" ht="13.9" customHeight="1" x14ac:dyDescent="0.25">
      <c r="A8" s="39" t="s">
        <v>30</v>
      </c>
      <c r="B8" s="257">
        <v>71</v>
      </c>
      <c r="C8" s="258">
        <v>5132286.17</v>
      </c>
      <c r="D8" s="258">
        <v>5046682.92</v>
      </c>
      <c r="E8" s="50">
        <f t="shared" si="0"/>
        <v>1.6962280245654902E-2</v>
      </c>
      <c r="F8" s="26"/>
      <c r="G8" s="86"/>
      <c r="H8" s="86"/>
    </row>
    <row r="9" spans="1:8" s="91" customFormat="1" ht="13.9" customHeight="1" x14ac:dyDescent="0.25">
      <c r="A9" s="39" t="s">
        <v>31</v>
      </c>
      <c r="B9" s="257">
        <v>39</v>
      </c>
      <c r="C9" s="258">
        <v>2250562.38</v>
      </c>
      <c r="D9" s="258">
        <v>2192839.96</v>
      </c>
      <c r="E9" s="50">
        <f t="shared" si="0"/>
        <v>2.632313395091538E-2</v>
      </c>
      <c r="F9" s="26"/>
      <c r="G9" s="86"/>
      <c r="H9" s="86"/>
    </row>
    <row r="10" spans="1:8" s="91" customFormat="1" ht="13.9" customHeight="1" x14ac:dyDescent="0.25">
      <c r="A10" s="39" t="s">
        <v>32</v>
      </c>
      <c r="B10" s="49"/>
      <c r="C10" s="31"/>
      <c r="D10" s="31"/>
      <c r="E10" s="50">
        <f t="shared" si="0"/>
        <v>0</v>
      </c>
      <c r="F10" s="26"/>
      <c r="G10" s="86"/>
      <c r="H10" s="86"/>
    </row>
    <row r="11" spans="1:8" s="91" customFormat="1" ht="13.9" customHeight="1" x14ac:dyDescent="0.25">
      <c r="A11" s="39" t="s">
        <v>33</v>
      </c>
      <c r="B11" s="49"/>
      <c r="C11" s="31"/>
      <c r="D11" s="31"/>
      <c r="E11" s="50">
        <f t="shared" si="0"/>
        <v>0</v>
      </c>
      <c r="F11" s="26"/>
      <c r="G11" s="86"/>
      <c r="H11" s="86"/>
    </row>
    <row r="12" spans="1:8" s="91" customFormat="1" ht="13.15" customHeight="1" thickBot="1" x14ac:dyDescent="0.3">
      <c r="A12" s="28" t="s">
        <v>34</v>
      </c>
      <c r="B12" s="197">
        <f>SUM(B6:B11)</f>
        <v>296</v>
      </c>
      <c r="C12" s="198">
        <f>SUM(C6:C11)</f>
        <v>24577904.309999999</v>
      </c>
      <c r="D12" s="198">
        <f>SUM(D6:D11)</f>
        <v>24236280.210000001</v>
      </c>
      <c r="E12" s="51">
        <f t="shared" si="0"/>
        <v>1.409556652423263E-2</v>
      </c>
      <c r="F12" s="26"/>
      <c r="G12" s="86"/>
      <c r="H12" s="86"/>
    </row>
    <row r="13" spans="1:8" s="91" customFormat="1" ht="18" customHeight="1" thickBot="1" x14ac:dyDescent="0.3">
      <c r="A13" s="35" t="s">
        <v>114</v>
      </c>
      <c r="B13" s="52"/>
      <c r="C13" s="36"/>
      <c r="D13" s="36"/>
      <c r="E13" s="36"/>
      <c r="F13" s="26"/>
      <c r="G13" s="4"/>
      <c r="H13" s="4"/>
    </row>
    <row r="14" spans="1:8" s="91" customFormat="1" ht="13.9" customHeight="1" x14ac:dyDescent="0.25">
      <c r="A14" s="43" t="s">
        <v>21</v>
      </c>
      <c r="B14" s="44" t="s">
        <v>39</v>
      </c>
      <c r="C14" s="301" t="s">
        <v>40</v>
      </c>
      <c r="D14" s="301"/>
      <c r="E14" s="43" t="s">
        <v>41</v>
      </c>
      <c r="F14" s="26"/>
      <c r="G14" s="5"/>
      <c r="H14" s="5"/>
    </row>
    <row r="15" spans="1:8" s="91" customFormat="1" ht="13.9" customHeight="1" thickBot="1" x14ac:dyDescent="0.3">
      <c r="A15" s="45" t="s">
        <v>152</v>
      </c>
      <c r="B15" s="46"/>
      <c r="C15" s="158" t="s">
        <v>153</v>
      </c>
      <c r="D15" s="158" t="s">
        <v>154</v>
      </c>
      <c r="E15" s="45"/>
      <c r="F15" s="26"/>
      <c r="G15" s="86"/>
      <c r="H15" s="86"/>
    </row>
    <row r="16" spans="1:8" s="91" customFormat="1" ht="13.9" customHeight="1" x14ac:dyDescent="0.25">
      <c r="A16" s="26" t="s">
        <v>28</v>
      </c>
      <c r="B16" s="257">
        <v>54</v>
      </c>
      <c r="C16" s="258">
        <v>6696368.3300000001</v>
      </c>
      <c r="D16" s="258">
        <v>6678097.79</v>
      </c>
      <c r="E16" s="48">
        <f t="shared" ref="E16:E22" si="1">IF(D16=0,0,((C16-D16)/D16))</f>
        <v>2.7358898558447189E-3</v>
      </c>
      <c r="F16" s="26"/>
      <c r="G16" s="86"/>
      <c r="H16" s="86"/>
    </row>
    <row r="17" spans="1:8" s="91" customFormat="1" ht="13.9" customHeight="1" x14ac:dyDescent="0.25">
      <c r="A17" s="39" t="s">
        <v>29</v>
      </c>
      <c r="B17" s="257">
        <v>62</v>
      </c>
      <c r="C17" s="258">
        <v>6521172.9000000004</v>
      </c>
      <c r="D17" s="258">
        <v>6427527.9500000002</v>
      </c>
      <c r="E17" s="50">
        <f t="shared" si="1"/>
        <v>1.456935710407921E-2</v>
      </c>
      <c r="F17" s="26"/>
      <c r="G17" s="86"/>
      <c r="H17" s="86"/>
    </row>
    <row r="18" spans="1:8" s="91" customFormat="1" ht="13.9" customHeight="1" x14ac:dyDescent="0.25">
      <c r="A18" s="39" t="s">
        <v>30</v>
      </c>
      <c r="B18" s="257">
        <v>45</v>
      </c>
      <c r="C18" s="258">
        <v>3986205.11</v>
      </c>
      <c r="D18" s="258">
        <v>3939943.04</v>
      </c>
      <c r="E18" s="50">
        <f t="shared" si="1"/>
        <v>1.1741811881625536E-2</v>
      </c>
      <c r="F18" s="26"/>
      <c r="G18" s="86"/>
      <c r="H18" s="86"/>
    </row>
    <row r="19" spans="1:8" s="91" customFormat="1" ht="13.9" customHeight="1" x14ac:dyDescent="0.25">
      <c r="A19" s="39" t="s">
        <v>31</v>
      </c>
      <c r="B19" s="257">
        <v>27</v>
      </c>
      <c r="C19" s="258">
        <v>2176192.89</v>
      </c>
      <c r="D19" s="258">
        <v>2098056.79</v>
      </c>
      <c r="E19" s="50">
        <f t="shared" si="1"/>
        <v>3.7242128226662584E-2</v>
      </c>
      <c r="F19" s="26"/>
      <c r="G19" s="86"/>
      <c r="H19" s="86"/>
    </row>
    <row r="20" spans="1:8" s="91" customFormat="1" ht="13.9" customHeight="1" x14ac:dyDescent="0.25">
      <c r="A20" s="39" t="s">
        <v>32</v>
      </c>
      <c r="B20" s="49"/>
      <c r="C20" s="47"/>
      <c r="D20" s="47"/>
      <c r="E20" s="50">
        <f t="shared" si="1"/>
        <v>0</v>
      </c>
      <c r="F20" s="26"/>
      <c r="G20" s="86"/>
      <c r="H20" s="86"/>
    </row>
    <row r="21" spans="1:8" s="91" customFormat="1" ht="13.9" customHeight="1" x14ac:dyDescent="0.25">
      <c r="A21" s="39" t="s">
        <v>33</v>
      </c>
      <c r="B21" s="49"/>
      <c r="C21" s="31"/>
      <c r="D21" s="31"/>
      <c r="E21" s="50">
        <f t="shared" si="1"/>
        <v>0</v>
      </c>
      <c r="F21" s="26"/>
      <c r="G21" s="86"/>
      <c r="H21" s="86"/>
    </row>
    <row r="22" spans="1:8" s="91" customFormat="1" ht="13.15" customHeight="1" thickBot="1" x14ac:dyDescent="0.3">
      <c r="A22" s="53" t="s">
        <v>34</v>
      </c>
      <c r="B22" s="199">
        <f>SUM(B16:B21)</f>
        <v>188</v>
      </c>
      <c r="C22" s="198">
        <f>SUM(C16:C21)</f>
        <v>19379939.23</v>
      </c>
      <c r="D22" s="198">
        <f>SUM(D16:D21)</f>
        <v>19143625.57</v>
      </c>
      <c r="E22" s="51">
        <f t="shared" si="1"/>
        <v>1.2344247913536692E-2</v>
      </c>
      <c r="F22" s="26"/>
      <c r="G22" s="86"/>
      <c r="H22" s="86"/>
    </row>
    <row r="23" spans="1:8" s="91" customFormat="1" ht="13.15" customHeight="1" thickBot="1" x14ac:dyDescent="0.3">
      <c r="A23" s="40" t="s">
        <v>42</v>
      </c>
      <c r="B23" s="54"/>
      <c r="C23" s="41"/>
      <c r="D23" s="41"/>
      <c r="E23" s="41"/>
      <c r="F23" s="26"/>
      <c r="G23" s="86"/>
      <c r="H23" s="86"/>
    </row>
    <row r="24" spans="1:8" s="91" customFormat="1" ht="13.9" customHeight="1" x14ac:dyDescent="0.25">
      <c r="A24" s="43" t="s">
        <v>21</v>
      </c>
      <c r="B24" s="44" t="s">
        <v>39</v>
      </c>
      <c r="C24" s="301" t="s">
        <v>40</v>
      </c>
      <c r="D24" s="301"/>
      <c r="E24" s="43" t="s">
        <v>41</v>
      </c>
      <c r="F24" s="26"/>
      <c r="G24" s="86"/>
      <c r="H24" s="86"/>
    </row>
    <row r="25" spans="1:8" s="91" customFormat="1" ht="13.9" customHeight="1" thickBot="1" x14ac:dyDescent="0.3">
      <c r="A25" s="45" t="s">
        <v>152</v>
      </c>
      <c r="B25" s="42"/>
      <c r="C25" s="158" t="s">
        <v>153</v>
      </c>
      <c r="D25" s="158" t="s">
        <v>154</v>
      </c>
      <c r="E25" s="45"/>
      <c r="F25" s="26"/>
      <c r="G25" s="86"/>
      <c r="H25" s="86"/>
    </row>
    <row r="26" spans="1:8" s="91" customFormat="1" ht="13.9" customHeight="1" x14ac:dyDescent="0.25">
      <c r="A26" s="30" t="s">
        <v>28</v>
      </c>
      <c r="B26" s="200">
        <f t="shared" ref="B26:B31" si="2">B6+B16</f>
        <v>143</v>
      </c>
      <c r="C26" s="201">
        <f>C6+(C16*'Form 1'!$K$19)</f>
        <v>14946916.39544237</v>
      </c>
      <c r="D26" s="202">
        <f>D6+(D16*'Form 1'!$K$19)</f>
        <v>14817488.541806038</v>
      </c>
      <c r="E26" s="48">
        <f t="shared" ref="E26:E32" si="3">IF(D26=0,0,((C26-D26)/D26))</f>
        <v>8.734803693025598E-3</v>
      </c>
      <c r="F26" s="26"/>
      <c r="G26" s="86"/>
      <c r="H26" s="86"/>
    </row>
    <row r="27" spans="1:8" s="91" customFormat="1" ht="13.9" customHeight="1" x14ac:dyDescent="0.25">
      <c r="A27" s="89" t="s">
        <v>29</v>
      </c>
      <c r="B27" s="203">
        <f t="shared" si="2"/>
        <v>159</v>
      </c>
      <c r="C27" s="204">
        <f>C7+(C17*'Form 1'!$K$19)</f>
        <v>13062491.279988144</v>
      </c>
      <c r="D27" s="204">
        <f>D7+(D17*'Form 1'!$K$19)</f>
        <v>12902053.484533768</v>
      </c>
      <c r="E27" s="50">
        <f t="shared" si="3"/>
        <v>1.2435058934354825E-2</v>
      </c>
      <c r="F27" s="26"/>
      <c r="G27" s="86"/>
      <c r="H27" s="86"/>
    </row>
    <row r="28" spans="1:8" s="91" customFormat="1" ht="13.9" customHeight="1" x14ac:dyDescent="0.25">
      <c r="A28" s="89" t="s">
        <v>30</v>
      </c>
      <c r="B28" s="200">
        <f t="shared" si="2"/>
        <v>116</v>
      </c>
      <c r="C28" s="204">
        <f>C8+(C18*'Form 1'!$K$19)</f>
        <v>8393726.7145382073</v>
      </c>
      <c r="D28" s="202">
        <f>D8+(D18*'Form 1'!$K$19)</f>
        <v>8270272.679992836</v>
      </c>
      <c r="E28" s="50">
        <f t="shared" si="3"/>
        <v>1.4927444272064588E-2</v>
      </c>
      <c r="F28" s="26"/>
      <c r="G28" s="86"/>
      <c r="H28" s="86"/>
    </row>
    <row r="29" spans="1:8" s="91" customFormat="1" ht="13.9" customHeight="1" x14ac:dyDescent="0.25">
      <c r="A29" s="89" t="s">
        <v>31</v>
      </c>
      <c r="B29" s="203">
        <f t="shared" si="2"/>
        <v>66</v>
      </c>
      <c r="C29" s="204">
        <f>C9+(C19*'Form 1'!$K$19)</f>
        <v>4031083.8354505887</v>
      </c>
      <c r="D29" s="204">
        <f>D9+(D19*'Form 1'!$K$19)</f>
        <v>3909431.8790870942</v>
      </c>
      <c r="E29" s="50">
        <f t="shared" si="3"/>
        <v>3.1117553681969234E-2</v>
      </c>
      <c r="F29" s="26"/>
      <c r="G29" s="86"/>
      <c r="H29" s="86"/>
    </row>
    <row r="30" spans="1:8" s="91" customFormat="1" ht="13.9" customHeight="1" x14ac:dyDescent="0.25">
      <c r="A30" s="89" t="s">
        <v>32</v>
      </c>
      <c r="B30" s="200">
        <f t="shared" si="2"/>
        <v>0</v>
      </c>
      <c r="C30" s="204">
        <f>C10+(C20*'Form 1'!$K$19)</f>
        <v>0</v>
      </c>
      <c r="D30" s="202">
        <f>D10+(D20*'Form 1'!$K$19)</f>
        <v>0</v>
      </c>
      <c r="E30" s="50">
        <f t="shared" si="3"/>
        <v>0</v>
      </c>
      <c r="F30" s="26"/>
      <c r="G30" s="86"/>
      <c r="H30" s="86"/>
    </row>
    <row r="31" spans="1:8" s="91" customFormat="1" ht="13.9" customHeight="1" x14ac:dyDescent="0.25">
      <c r="A31" s="89" t="s">
        <v>33</v>
      </c>
      <c r="B31" s="203">
        <f t="shared" si="2"/>
        <v>0</v>
      </c>
      <c r="C31" s="204">
        <f>C11+(C21*'Form 1'!$K$19)</f>
        <v>0</v>
      </c>
      <c r="D31" s="204">
        <f>D11+(D21*'Form 1'!$K$19)</f>
        <v>0</v>
      </c>
      <c r="E31" s="50">
        <f t="shared" si="3"/>
        <v>0</v>
      </c>
      <c r="F31" s="26"/>
      <c r="G31" s="86"/>
      <c r="H31" s="86"/>
    </row>
    <row r="32" spans="1:8" s="91" customFormat="1" ht="17.25" customHeight="1" thickBot="1" x14ac:dyDescent="0.3">
      <c r="A32" s="28" t="s">
        <v>34</v>
      </c>
      <c r="B32" s="197">
        <f>SUM(B26:B31)</f>
        <v>484</v>
      </c>
      <c r="C32" s="205">
        <f>C12+(C22*'Form 1'!$K$19)</f>
        <v>40434218.225419313</v>
      </c>
      <c r="D32" s="198">
        <f>SUM(D26:D31)</f>
        <v>39899246.585419729</v>
      </c>
      <c r="E32" s="51">
        <f t="shared" si="3"/>
        <v>1.3408063705019346E-2</v>
      </c>
      <c r="F32" s="26"/>
      <c r="G32" s="86"/>
      <c r="H32" s="86"/>
    </row>
    <row r="33" spans="1:8" s="91" customFormat="1" ht="13.9" customHeight="1" x14ac:dyDescent="0.25">
      <c r="A33" s="26"/>
      <c r="B33" s="26"/>
      <c r="C33" s="26"/>
      <c r="D33" s="26"/>
      <c r="E33" s="26"/>
      <c r="F33" s="26"/>
      <c r="G33" s="86"/>
      <c r="H33" s="86"/>
    </row>
    <row r="34" spans="1:8" x14ac:dyDescent="0.25">
      <c r="A34" s="165" t="s">
        <v>125</v>
      </c>
      <c r="B34" s="26"/>
      <c r="C34" s="26"/>
      <c r="D34" s="26"/>
      <c r="E34" s="26"/>
      <c r="F34" s="26"/>
    </row>
    <row r="35" spans="1:8" x14ac:dyDescent="0.25">
      <c r="A35" s="270" t="s">
        <v>126</v>
      </c>
      <c r="B35" s="271"/>
      <c r="C35" s="271"/>
      <c r="D35" s="271"/>
      <c r="E35" s="271"/>
      <c r="F35" s="137"/>
    </row>
  </sheetData>
  <sheetProtection algorithmName="SHA-512" hashValue="JWvL5u197VWf7Z5xeOGHK0lY7j0R309NWAAuDD5dyVRADUqmmx2Zcec0yXyfm+X2my+AgZ5JBg7Sj7TiijfhgQ==" saltValue="aauEw32G9MyiKMWsV9e6ng==" spinCount="100000" sheet="1" objects="1" scenarios="1"/>
  <mergeCells count="6">
    <mergeCell ref="A35:E35"/>
    <mergeCell ref="C24:D24"/>
    <mergeCell ref="B1:D1"/>
    <mergeCell ref="A2:E2"/>
    <mergeCell ref="C4:D4"/>
    <mergeCell ref="C14:D14"/>
  </mergeCells>
  <hyperlinks>
    <hyperlink ref="F2" r:id="rId1" location="form4"/>
    <hyperlink ref="A35" r:id="rId2" location="form4"/>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7"/>
  <sheetViews>
    <sheetView workbookViewId="0">
      <selection activeCell="B7" sqref="B7:C14"/>
    </sheetView>
  </sheetViews>
  <sheetFormatPr defaultColWidth="8.7109375" defaultRowHeight="15" x14ac:dyDescent="0.25"/>
  <cols>
    <col min="1" max="1" width="34.140625" customWidth="1"/>
    <col min="2" max="3" width="35.7109375" customWidth="1"/>
    <col min="4" max="4" width="41.7109375" customWidth="1"/>
  </cols>
  <sheetData>
    <row r="1" spans="1:4" s="91" customFormat="1" ht="48.75" customHeight="1" x14ac:dyDescent="0.25">
      <c r="A1" s="246"/>
      <c r="B1" s="307" t="s">
        <v>148</v>
      </c>
      <c r="C1" s="308"/>
      <c r="D1" s="222" t="s">
        <v>127</v>
      </c>
    </row>
    <row r="2" spans="1:4" s="91" customFormat="1" ht="26.25" customHeight="1" thickBot="1" x14ac:dyDescent="0.3">
      <c r="A2" s="245" t="s">
        <v>156</v>
      </c>
      <c r="B2" s="244"/>
      <c r="C2" s="244"/>
      <c r="D2" s="221" t="s">
        <v>128</v>
      </c>
    </row>
    <row r="3" spans="1:4" s="91" customFormat="1" ht="21" customHeight="1" x14ac:dyDescent="0.25">
      <c r="A3" s="163" t="s">
        <v>43</v>
      </c>
      <c r="B3" s="109"/>
      <c r="C3" s="106"/>
      <c r="D3" s="137"/>
    </row>
    <row r="4" spans="1:4" s="91" customFormat="1" ht="25.5" customHeight="1" x14ac:dyDescent="0.25">
      <c r="A4" s="306" t="s">
        <v>44</v>
      </c>
      <c r="B4" s="306"/>
      <c r="C4" s="306"/>
      <c r="D4" s="137"/>
    </row>
    <row r="5" spans="1:4" s="91" customFormat="1" ht="18" customHeight="1" x14ac:dyDescent="0.25">
      <c r="A5" s="99"/>
      <c r="B5" s="99"/>
      <c r="C5" s="99"/>
      <c r="D5" s="137"/>
    </row>
    <row r="6" spans="1:4" s="91" customFormat="1" ht="18" customHeight="1" thickBot="1" x14ac:dyDescent="0.3">
      <c r="A6" s="110"/>
      <c r="B6" s="111" t="s">
        <v>45</v>
      </c>
      <c r="C6" s="111" t="s">
        <v>46</v>
      </c>
      <c r="D6" s="137"/>
    </row>
    <row r="7" spans="1:4" s="91" customFormat="1" ht="18" customHeight="1" x14ac:dyDescent="0.25">
      <c r="A7" s="162" t="s">
        <v>47</v>
      </c>
      <c r="B7" s="259">
        <v>224512.75</v>
      </c>
      <c r="C7" s="260">
        <v>195137.25</v>
      </c>
      <c r="D7" s="137"/>
    </row>
    <row r="8" spans="1:4" s="91" customFormat="1" ht="18" customHeight="1" x14ac:dyDescent="0.25">
      <c r="A8" s="162" t="s">
        <v>48</v>
      </c>
      <c r="B8" s="261">
        <v>199980</v>
      </c>
      <c r="C8" s="262">
        <v>77770</v>
      </c>
      <c r="D8" s="137"/>
    </row>
    <row r="9" spans="1:4" s="91" customFormat="1" ht="18" customHeight="1" x14ac:dyDescent="0.25">
      <c r="A9" s="162" t="s">
        <v>49</v>
      </c>
      <c r="B9" s="261">
        <v>198000</v>
      </c>
      <c r="C9" s="262">
        <v>27000</v>
      </c>
      <c r="D9" s="137"/>
    </row>
    <row r="10" spans="1:4" s="91" customFormat="1" ht="18" customHeight="1" x14ac:dyDescent="0.25">
      <c r="A10" s="162" t="s">
        <v>50</v>
      </c>
      <c r="B10" s="261">
        <v>200000.94</v>
      </c>
      <c r="C10" s="262">
        <v>38095.42</v>
      </c>
      <c r="D10" s="137"/>
    </row>
    <row r="11" spans="1:4" s="91" customFormat="1" ht="18" customHeight="1" x14ac:dyDescent="0.25">
      <c r="A11" s="162" t="s">
        <v>51</v>
      </c>
      <c r="B11" s="261">
        <v>198000</v>
      </c>
      <c r="C11" s="262">
        <v>27000</v>
      </c>
      <c r="D11" s="137"/>
    </row>
    <row r="12" spans="1:4" s="91" customFormat="1" ht="18" customHeight="1" x14ac:dyDescent="0.25">
      <c r="A12" s="162" t="s">
        <v>52</v>
      </c>
      <c r="B12" s="261">
        <v>192510</v>
      </c>
      <c r="C12" s="262">
        <v>14490</v>
      </c>
      <c r="D12" s="137"/>
    </row>
    <row r="13" spans="1:4" s="91" customFormat="1" ht="18" customHeight="1" x14ac:dyDescent="0.25">
      <c r="A13" s="162" t="s">
        <v>53</v>
      </c>
      <c r="B13" s="261">
        <v>75000</v>
      </c>
      <c r="C13" s="262"/>
      <c r="D13" s="137"/>
    </row>
    <row r="14" spans="1:4" s="91" customFormat="1" ht="18" customHeight="1" thickBot="1" x14ac:dyDescent="0.3">
      <c r="A14" s="162" t="s">
        <v>54</v>
      </c>
      <c r="B14" s="263">
        <v>200000</v>
      </c>
      <c r="C14" s="264"/>
      <c r="D14" s="137"/>
    </row>
    <row r="15" spans="1:4" x14ac:dyDescent="0.25">
      <c r="A15" s="99"/>
      <c r="B15" s="99"/>
      <c r="C15" s="99"/>
      <c r="D15" s="26"/>
    </row>
    <row r="16" spans="1:4" x14ac:dyDescent="0.25">
      <c r="A16" s="272" t="s">
        <v>127</v>
      </c>
      <c r="B16" s="273"/>
      <c r="C16" s="273"/>
      <c r="D16" s="273"/>
    </row>
    <row r="17" spans="1:4" x14ac:dyDescent="0.25">
      <c r="A17" s="270" t="s">
        <v>128</v>
      </c>
      <c r="B17" s="305"/>
      <c r="C17" s="305"/>
      <c r="D17" s="305"/>
    </row>
  </sheetData>
  <sheetProtection algorithmName="SHA-512" hashValue="i6JzAucVOoSQu/2gogQ1KN10tfgOLWnt68oMpvJuvoS4K79FlYpSsmJbBYQN8tEzXm2Qn1mZN1rPy8lwtL7GiA==" saltValue="3URqqSe0gMX8ZoDC0rXDKg==" spinCount="100000" sheet="1" objects="1" scenarios="1"/>
  <mergeCells count="4">
    <mergeCell ref="A17:D17"/>
    <mergeCell ref="A16:D16"/>
    <mergeCell ref="A4:C4"/>
    <mergeCell ref="B1:C1"/>
  </mergeCells>
  <dataValidations count="1">
    <dataValidation type="whole" error="Please check this salary information as it is outside the normal range._x000a_" sqref="B7:B14">
      <formula1>65000</formula1>
      <formula2>100000000</formula2>
    </dataValidation>
  </dataValidations>
  <hyperlinks>
    <hyperlink ref="D2" r:id="rId1" location="form5"/>
    <hyperlink ref="A17" r:id="rId2" location="form4" display="https://research.aaup.org/instructions#form4"/>
    <hyperlink ref="A17:D17" r:id="rId3" location="form5" display="https://research.aaup.org/instructions#form5"/>
  </hyperlinks>
  <pageMargins left="0.7" right="0.7" top="0.75" bottom="0.75" header="0.3" footer="0.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41"/>
  <sheetViews>
    <sheetView tabSelected="1" workbookViewId="0">
      <selection activeCell="F13" sqref="F13"/>
    </sheetView>
  </sheetViews>
  <sheetFormatPr defaultColWidth="8.7109375" defaultRowHeight="15" x14ac:dyDescent="0.25"/>
  <cols>
    <col min="1" max="1" width="38.140625" style="126" customWidth="1"/>
    <col min="2" max="2" width="10.7109375" style="126" customWidth="1"/>
    <col min="3" max="3" width="12.85546875" style="126" customWidth="1"/>
    <col min="4" max="4" width="12.42578125" style="126" customWidth="1"/>
    <col min="5" max="5" width="13.42578125" style="126" customWidth="1"/>
    <col min="6" max="6" width="23.42578125" style="126" customWidth="1"/>
    <col min="7" max="7" width="21.140625" style="126" customWidth="1"/>
    <col min="8" max="8" width="8.7109375" style="126" customWidth="1"/>
    <col min="9" max="9" width="41.42578125" style="126" customWidth="1"/>
    <col min="10" max="16384" width="8.7109375" style="126"/>
  </cols>
  <sheetData>
    <row r="1" spans="1:9" s="125" customFormat="1" ht="68.25" customHeight="1" x14ac:dyDescent="0.25">
      <c r="A1" s="124"/>
      <c r="B1" s="312" t="s">
        <v>148</v>
      </c>
      <c r="C1" s="313"/>
      <c r="D1" s="313"/>
      <c r="E1" s="313"/>
      <c r="F1" s="313"/>
      <c r="G1" s="313"/>
      <c r="H1" s="255"/>
      <c r="I1" s="222" t="s">
        <v>129</v>
      </c>
    </row>
    <row r="2" spans="1:9" ht="22.5" customHeight="1" thickBot="1" x14ac:dyDescent="0.3">
      <c r="A2" s="248" t="s">
        <v>157</v>
      </c>
      <c r="B2" s="249"/>
      <c r="C2" s="249"/>
      <c r="D2" s="249"/>
      <c r="E2" s="249"/>
      <c r="F2" s="249"/>
      <c r="G2" s="249"/>
      <c r="H2" s="249"/>
      <c r="I2" s="221" t="s">
        <v>130</v>
      </c>
    </row>
    <row r="3" spans="1:9" s="127" customFormat="1" ht="31.5" customHeight="1" x14ac:dyDescent="0.2">
      <c r="A3" s="309" t="s">
        <v>104</v>
      </c>
      <c r="B3" s="309"/>
      <c r="C3" s="309"/>
      <c r="D3" s="309"/>
      <c r="E3" s="309"/>
      <c r="F3" s="309"/>
      <c r="G3" s="309"/>
      <c r="H3" s="219"/>
      <c r="I3" s="219"/>
    </row>
    <row r="4" spans="1:9" s="125" customFormat="1" ht="15.75" thickBot="1" x14ac:dyDescent="0.3">
      <c r="A4" s="128"/>
      <c r="B4" s="128"/>
      <c r="C4" s="128"/>
      <c r="D4" s="128"/>
      <c r="E4" s="128"/>
      <c r="F4" s="128"/>
      <c r="G4" s="128"/>
      <c r="H4" s="128"/>
      <c r="I4" s="128"/>
    </row>
    <row r="5" spans="1:9" s="129" customFormat="1" ht="75" customHeight="1" thickTop="1" thickBot="1" x14ac:dyDescent="0.3">
      <c r="A5" s="160"/>
      <c r="B5" s="160" t="s">
        <v>22</v>
      </c>
      <c r="C5" s="160" t="s">
        <v>132</v>
      </c>
      <c r="D5" s="160" t="s">
        <v>133</v>
      </c>
      <c r="E5" s="160" t="s">
        <v>134</v>
      </c>
      <c r="F5" s="160" t="s">
        <v>97</v>
      </c>
      <c r="G5" s="160" t="s">
        <v>98</v>
      </c>
      <c r="H5" s="250"/>
      <c r="I5" s="252" t="s">
        <v>94</v>
      </c>
    </row>
    <row r="6" spans="1:9" s="125" customFormat="1" ht="18" customHeight="1" thickTop="1" x14ac:dyDescent="0.25">
      <c r="A6" s="161" t="s">
        <v>135</v>
      </c>
      <c r="B6" s="265">
        <v>125</v>
      </c>
      <c r="C6" s="266">
        <v>2000</v>
      </c>
      <c r="D6" s="266">
        <v>10000</v>
      </c>
      <c r="E6" s="266">
        <v>5138.45</v>
      </c>
      <c r="F6" s="159" t="s">
        <v>96</v>
      </c>
      <c r="G6" s="159" t="s">
        <v>96</v>
      </c>
      <c r="H6" s="130"/>
      <c r="I6" s="253" t="s">
        <v>95</v>
      </c>
    </row>
    <row r="7" spans="1:9" s="125" customFormat="1" ht="13.9" customHeight="1" x14ac:dyDescent="0.25">
      <c r="A7" s="128"/>
      <c r="B7" s="128"/>
      <c r="C7" s="128"/>
      <c r="D7" s="128"/>
      <c r="E7" s="128"/>
      <c r="F7" s="128"/>
      <c r="G7" s="128"/>
      <c r="H7" s="128"/>
      <c r="I7" s="254" t="s">
        <v>96</v>
      </c>
    </row>
    <row r="8" spans="1:9" x14ac:dyDescent="0.25">
      <c r="A8" s="310" t="s">
        <v>129</v>
      </c>
      <c r="B8" s="271"/>
      <c r="C8" s="271"/>
      <c r="D8" s="271"/>
      <c r="E8" s="271"/>
      <c r="F8" s="271"/>
      <c r="G8" s="271"/>
      <c r="H8" s="251"/>
      <c r="I8" s="251"/>
    </row>
    <row r="9" spans="1:9" x14ac:dyDescent="0.25">
      <c r="A9" s="311" t="s">
        <v>130</v>
      </c>
      <c r="B9" s="271"/>
      <c r="C9" s="271"/>
      <c r="D9" s="271"/>
      <c r="E9" s="271"/>
      <c r="F9" s="271"/>
      <c r="G9" s="271"/>
      <c r="H9" s="251"/>
      <c r="I9" s="251"/>
    </row>
    <row r="35" spans="1:1" x14ac:dyDescent="0.25">
      <c r="A35" s="131" t="s">
        <v>71</v>
      </c>
    </row>
    <row r="36" spans="1:1" x14ac:dyDescent="0.25">
      <c r="A36" s="166" t="s">
        <v>72</v>
      </c>
    </row>
    <row r="37" spans="1:1" x14ac:dyDescent="0.25">
      <c r="A37" s="131" t="s">
        <v>73</v>
      </c>
    </row>
    <row r="38" spans="1:1" x14ac:dyDescent="0.25">
      <c r="A38" s="131" t="s">
        <v>74</v>
      </c>
    </row>
    <row r="39" spans="1:1" x14ac:dyDescent="0.25">
      <c r="A39" s="131" t="s">
        <v>75</v>
      </c>
    </row>
    <row r="40" spans="1:1" x14ac:dyDescent="0.25">
      <c r="A40" s="131" t="s">
        <v>76</v>
      </c>
    </row>
    <row r="41" spans="1:1" x14ac:dyDescent="0.25">
      <c r="A41" s="167" t="s">
        <v>77</v>
      </c>
    </row>
  </sheetData>
  <sheetProtection algorithmName="SHA-512" hashValue="dYmAx3BNFn8RJ9siEPmPGQyHNfH/D1UEoL3meG0Hl92MsNbis9jt5CySwUA0nDmvGlL5XuFIGYWMNy8L0hieDA==" saltValue="8XVYUvSaq1+jWw1l8st1JA==" spinCount="100000" sheet="1" objects="1" scenarios="1"/>
  <mergeCells count="4">
    <mergeCell ref="A3:G3"/>
    <mergeCell ref="A8:G8"/>
    <mergeCell ref="A9:G9"/>
    <mergeCell ref="B1:G1"/>
  </mergeCells>
  <dataValidations count="1">
    <dataValidation type="list" allowBlank="1" showInputMessage="1" showErrorMessage="1" prompt="Select from list" sqref="F6:G6">
      <formula1>$I$5:$I$7</formula1>
    </dataValidation>
  </dataValidations>
  <hyperlinks>
    <hyperlink ref="A9" r:id="rId1" location="form6"/>
    <hyperlink ref="I2" r:id="rId2" location="form6"/>
  </hyperlinks>
  <pageMargins left="0.7" right="0.7" top="0.75" bottom="0.75" header="0.51180555555555496" footer="0.51180555555555496"/>
  <pageSetup firstPageNumber="0" orientation="portrait" horizontalDpi="4294967295" verticalDpi="4294967295"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3"/>
  <sheetViews>
    <sheetView workbookViewId="0">
      <selection activeCell="A8" sqref="A8"/>
    </sheetView>
  </sheetViews>
  <sheetFormatPr defaultRowHeight="15" x14ac:dyDescent="0.25"/>
  <cols>
    <col min="1" max="1" width="24" customWidth="1"/>
    <col min="2" max="2" width="18.140625" customWidth="1"/>
    <col min="3" max="3" width="26.42578125" customWidth="1"/>
  </cols>
  <sheetData>
    <row r="1" spans="1:6" ht="60" customHeight="1" x14ac:dyDescent="0.25">
      <c r="A1" s="164"/>
      <c r="B1" s="275" t="s">
        <v>148</v>
      </c>
      <c r="C1" s="275"/>
      <c r="D1" s="275"/>
      <c r="E1" s="275"/>
      <c r="F1" s="275"/>
    </row>
    <row r="2" spans="1:6" ht="24" customHeight="1" thickBot="1" x14ac:dyDescent="0.3">
      <c r="A2" s="247" t="s">
        <v>105</v>
      </c>
      <c r="B2" s="241"/>
      <c r="C2" s="241"/>
      <c r="D2" s="242"/>
      <c r="E2" s="242"/>
      <c r="F2" s="242"/>
    </row>
    <row r="3" spans="1:6" x14ac:dyDescent="0.25">
      <c r="A3" s="137"/>
      <c r="B3" s="137"/>
      <c r="C3" s="137"/>
      <c r="D3" s="137"/>
      <c r="E3" s="137"/>
      <c r="F3" s="137"/>
    </row>
    <row r="4" spans="1:6" ht="45" customHeight="1" x14ac:dyDescent="0.25">
      <c r="A4" s="314" t="s">
        <v>107</v>
      </c>
      <c r="B4" s="314"/>
      <c r="C4" s="314"/>
      <c r="D4" s="314"/>
      <c r="E4" s="314"/>
      <c r="F4" s="314"/>
    </row>
    <row r="5" spans="1:6" x14ac:dyDescent="0.25">
      <c r="A5" s="168"/>
      <c r="B5" s="168"/>
      <c r="C5" s="168"/>
      <c r="D5" s="168"/>
      <c r="E5" s="168"/>
      <c r="F5" s="168"/>
    </row>
    <row r="6" spans="1:6" ht="15.75" x14ac:dyDescent="0.25">
      <c r="A6" s="139" t="s">
        <v>106</v>
      </c>
      <c r="B6" s="168"/>
      <c r="C6" s="168"/>
      <c r="D6" s="168"/>
      <c r="E6" s="168"/>
      <c r="F6" s="168"/>
    </row>
    <row r="7" spans="1:6" ht="31.9" customHeight="1" x14ac:dyDescent="0.25">
      <c r="A7" s="169" t="s">
        <v>108</v>
      </c>
      <c r="B7" s="169" t="s">
        <v>22</v>
      </c>
      <c r="C7" s="169" t="s">
        <v>110</v>
      </c>
      <c r="D7" s="168"/>
      <c r="E7" s="168"/>
      <c r="F7" s="168"/>
    </row>
    <row r="8" spans="1:6" ht="18" customHeight="1" x14ac:dyDescent="0.25">
      <c r="A8" s="184">
        <v>0</v>
      </c>
      <c r="B8" s="185">
        <f>'Form 2'!B13+'Form 2'!G13</f>
        <v>330</v>
      </c>
      <c r="C8" s="186">
        <f>(B8/('Form 2'!B13+'Form 2'!G13))*('Form 2'!C13+'Form 2'!H13)*A8</f>
        <v>0</v>
      </c>
      <c r="D8" s="137"/>
      <c r="E8" s="137"/>
      <c r="F8" s="137"/>
    </row>
    <row r="9" spans="1:6" x14ac:dyDescent="0.25">
      <c r="A9" s="137"/>
      <c r="B9" s="137"/>
      <c r="C9" s="137"/>
      <c r="D9" s="137"/>
      <c r="E9" s="137"/>
      <c r="F9" s="137"/>
    </row>
    <row r="10" spans="1:6" ht="15.75" x14ac:dyDescent="0.25">
      <c r="A10" s="139" t="s">
        <v>111</v>
      </c>
      <c r="B10" s="137"/>
      <c r="C10" s="137"/>
      <c r="D10" s="137"/>
      <c r="E10" s="137"/>
      <c r="F10" s="137"/>
    </row>
    <row r="11" spans="1:6" ht="31.9" customHeight="1" x14ac:dyDescent="0.25">
      <c r="A11" s="169" t="s">
        <v>108</v>
      </c>
      <c r="B11" s="169" t="s">
        <v>22</v>
      </c>
      <c r="C11" s="169" t="s">
        <v>110</v>
      </c>
      <c r="D11" s="137"/>
      <c r="E11" s="137"/>
      <c r="F11" s="137"/>
    </row>
    <row r="12" spans="1:6" ht="18" customHeight="1" x14ac:dyDescent="0.25">
      <c r="A12" s="184">
        <v>0</v>
      </c>
      <c r="B12" s="185">
        <f>'Form 2'!B21+'Form 2'!G21</f>
        <v>204</v>
      </c>
      <c r="C12" s="186">
        <f>(B12/('Form 2'!B21+'Form 2'!G21))*('Form 2'!C21+'Form 2'!H21)*A12*'Form 1'!C19</f>
        <v>0</v>
      </c>
      <c r="D12" s="137"/>
      <c r="E12" s="137"/>
      <c r="F12" s="137"/>
    </row>
    <row r="13" spans="1:6" x14ac:dyDescent="0.25">
      <c r="A13" s="137"/>
      <c r="B13" s="137"/>
      <c r="C13" s="137"/>
      <c r="D13" s="137"/>
      <c r="E13" s="137"/>
      <c r="F13" s="137"/>
    </row>
  </sheetData>
  <sheetProtection algorithmName="SHA-512" hashValue="I3mf3cN5OoFRyVxOmX2vDg5CoX1Q1Vqnxj3MTh89txfgal+/lty9VGKlZu5lXd2+vGjP0w2Ot0toWSa0AN+QgA==" saltValue="oOF6+4ZXnHz6o0B373p5IQ==" spinCount="100000" sheet="1" objects="1" scenarios="1"/>
  <mergeCells count="2">
    <mergeCell ref="A4:F4"/>
    <mergeCell ref="B1:F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31"/>
  <sheetViews>
    <sheetView workbookViewId="0">
      <selection activeCell="B5" sqref="B5"/>
    </sheetView>
  </sheetViews>
  <sheetFormatPr defaultColWidth="8.7109375" defaultRowHeight="15" x14ac:dyDescent="0.25"/>
  <cols>
    <col min="1" max="1" width="29.7109375" customWidth="1"/>
    <col min="2" max="2" width="26.7109375" customWidth="1"/>
    <col min="3" max="3" width="34.140625" customWidth="1"/>
    <col min="4" max="4" width="20.28515625" customWidth="1"/>
    <col min="5" max="5" width="17.42578125" bestFit="1" customWidth="1"/>
  </cols>
  <sheetData>
    <row r="1" spans="1:5" s="105" customFormat="1" ht="69.75" customHeight="1" thickBot="1" x14ac:dyDescent="0.3">
      <c r="A1" s="120"/>
      <c r="B1" s="316" t="s">
        <v>158</v>
      </c>
      <c r="C1" s="316"/>
      <c r="D1" s="316"/>
      <c r="E1" s="316"/>
    </row>
    <row r="2" spans="1:5" s="105" customFormat="1" ht="19.899999999999999" customHeight="1" thickTop="1" thickBot="1" x14ac:dyDescent="0.3">
      <c r="A2" s="100" t="s">
        <v>106</v>
      </c>
      <c r="B2" s="116"/>
      <c r="C2" s="116"/>
      <c r="D2" s="116"/>
      <c r="E2" s="117"/>
    </row>
    <row r="3" spans="1:5" s="107" customFormat="1" ht="12" customHeight="1" x14ac:dyDescent="0.2">
      <c r="A3" s="115" t="s">
        <v>21</v>
      </c>
      <c r="B3" s="121" t="s">
        <v>39</v>
      </c>
      <c r="C3" s="315" t="s">
        <v>40</v>
      </c>
      <c r="D3" s="315"/>
      <c r="E3" s="115" t="s">
        <v>41</v>
      </c>
    </row>
    <row r="4" spans="1:5" s="105" customFormat="1" ht="13.9" customHeight="1" thickBot="1" x14ac:dyDescent="0.3">
      <c r="A4" s="122" t="s">
        <v>152</v>
      </c>
      <c r="B4" s="113"/>
      <c r="C4" s="114" t="s">
        <v>153</v>
      </c>
      <c r="D4" s="114" t="s">
        <v>154</v>
      </c>
      <c r="E4" s="112" t="s">
        <v>1</v>
      </c>
    </row>
    <row r="5" spans="1:5" s="105" customFormat="1" ht="13.9" customHeight="1" x14ac:dyDescent="0.25">
      <c r="A5" s="101" t="s">
        <v>28</v>
      </c>
      <c r="B5" s="55"/>
      <c r="C5" s="187">
        <f>IF(('Form 2'!B7+'Form 2'!G7)=0,"",('Form 2'!C7+'Form 2'!H7)*(B5/('Form 2'!B7+'Form 2'!G7)))</f>
        <v>0</v>
      </c>
      <c r="D5" s="150">
        <f t="shared" ref="D5:D10" si="0">C5/(1+E5)</f>
        <v>0</v>
      </c>
      <c r="E5" s="56">
        <v>0</v>
      </c>
    </row>
    <row r="6" spans="1:5" s="105" customFormat="1" ht="13.9" customHeight="1" x14ac:dyDescent="0.25">
      <c r="A6" s="102" t="s">
        <v>29</v>
      </c>
      <c r="B6" s="57"/>
      <c r="C6" s="188">
        <f>IF(('Form 2'!B8+'Form 2'!G8)=0,"",('Form 2'!C8+'Form 2'!H8)*(B6/('Form 2'!B8+'Form 2'!G8)))</f>
        <v>0</v>
      </c>
      <c r="D6" s="149">
        <f t="shared" si="0"/>
        <v>0</v>
      </c>
      <c r="E6" s="58">
        <v>0</v>
      </c>
    </row>
    <row r="7" spans="1:5" s="105" customFormat="1" ht="13.9" customHeight="1" x14ac:dyDescent="0.25">
      <c r="A7" s="102" t="s">
        <v>30</v>
      </c>
      <c r="B7" s="55"/>
      <c r="C7" s="188">
        <f>IF(('Form 2'!B9+'Form 2'!G9)=0,"",('Form 2'!C9+'Form 2'!H9)*(B7/('Form 2'!B9+'Form 2'!G9)))</f>
        <v>0</v>
      </c>
      <c r="D7" s="150">
        <f t="shared" si="0"/>
        <v>0</v>
      </c>
      <c r="E7" s="56">
        <v>0</v>
      </c>
    </row>
    <row r="8" spans="1:5" s="105" customFormat="1" ht="13.9" customHeight="1" x14ac:dyDescent="0.25">
      <c r="A8" s="102" t="s">
        <v>31</v>
      </c>
      <c r="B8" s="57"/>
      <c r="C8" s="188">
        <f>IF(('Form 2'!B10+'Form 2'!G10)=0,"",('Form 2'!C10+'Form 2'!H10)*(B8/('Form 2'!B10+'Form 2'!G10)))</f>
        <v>0</v>
      </c>
      <c r="D8" s="149">
        <f t="shared" si="0"/>
        <v>0</v>
      </c>
      <c r="E8" s="58">
        <v>0</v>
      </c>
    </row>
    <row r="9" spans="1:5" s="105" customFormat="1" ht="13.9" customHeight="1" x14ac:dyDescent="0.25">
      <c r="A9" s="102" t="s">
        <v>32</v>
      </c>
      <c r="B9" s="55"/>
      <c r="C9" s="188" t="str">
        <f>IF(('Form 2'!B11+'Form 2'!G11)=0,"",('Form 2'!C11+'Form 2'!H11)*(B9/('Form 2'!B11+'Form 2'!G11)))</f>
        <v/>
      </c>
      <c r="D9" s="150" t="e">
        <f t="shared" si="0"/>
        <v>#VALUE!</v>
      </c>
      <c r="E9" s="56">
        <v>0</v>
      </c>
    </row>
    <row r="10" spans="1:5" s="105" customFormat="1" ht="13.9" customHeight="1" x14ac:dyDescent="0.25">
      <c r="A10" s="102" t="s">
        <v>33</v>
      </c>
      <c r="B10" s="57"/>
      <c r="C10" s="188" t="str">
        <f>IF(('Form 2'!B12+'Form 2'!G12)=0,"",('Form 2'!C12+'Form 2'!H12)*(B10/('Form 2'!B12+'Form 2'!G12)))</f>
        <v/>
      </c>
      <c r="D10" s="149" t="e">
        <f t="shared" si="0"/>
        <v>#VALUE!</v>
      </c>
      <c r="E10" s="58">
        <v>0</v>
      </c>
    </row>
    <row r="11" spans="1:5" s="105" customFormat="1" ht="13.15" customHeight="1" thickBot="1" x14ac:dyDescent="0.3">
      <c r="A11" s="93" t="s">
        <v>34</v>
      </c>
      <c r="B11" s="174">
        <f>SUM(B5:B10)</f>
        <v>0</v>
      </c>
      <c r="C11" s="174">
        <f>SUM(C5:C10)</f>
        <v>0</v>
      </c>
      <c r="D11" s="146" t="e">
        <f>SUM(D5:D10)</f>
        <v>#VALUE!</v>
      </c>
      <c r="E11" s="123" t="e">
        <f>(C11-D11)/D11</f>
        <v>#VALUE!</v>
      </c>
    </row>
    <row r="12" spans="1:5" s="105" customFormat="1" ht="13.15" customHeight="1" thickBot="1" x14ac:dyDescent="0.3">
      <c r="A12" s="103" t="s">
        <v>111</v>
      </c>
      <c r="B12" s="119"/>
      <c r="C12" s="119"/>
      <c r="D12" s="119"/>
      <c r="E12" s="119"/>
    </row>
    <row r="13" spans="1:5" s="107" customFormat="1" ht="12" customHeight="1" x14ac:dyDescent="0.2">
      <c r="A13" s="115" t="s">
        <v>21</v>
      </c>
      <c r="B13" s="121" t="s">
        <v>39</v>
      </c>
      <c r="C13" s="315" t="s">
        <v>40</v>
      </c>
      <c r="D13" s="315"/>
      <c r="E13" s="115" t="s">
        <v>41</v>
      </c>
    </row>
    <row r="14" spans="1:5" s="105" customFormat="1" ht="13.9" customHeight="1" thickBot="1" x14ac:dyDescent="0.3">
      <c r="A14" s="122" t="s">
        <v>152</v>
      </c>
      <c r="B14" s="113"/>
      <c r="C14" s="114" t="s">
        <v>153</v>
      </c>
      <c r="D14" s="114" t="s">
        <v>154</v>
      </c>
      <c r="E14" s="112" t="s">
        <v>1</v>
      </c>
    </row>
    <row r="15" spans="1:5" s="105" customFormat="1" ht="13.9" customHeight="1" x14ac:dyDescent="0.25">
      <c r="A15" s="101" t="s">
        <v>28</v>
      </c>
      <c r="B15" s="55"/>
      <c r="C15" s="187">
        <f>IF(('Form 2'!B15+'Form 2'!G15)=0,"",('Form 2'!C15+'Form 2'!H15)*(B15/('Form 2'!B15+'Form 2'!G15)))</f>
        <v>0</v>
      </c>
      <c r="D15" s="150">
        <f t="shared" ref="D15:D20" si="1">C15/(1+E15)</f>
        <v>0</v>
      </c>
      <c r="E15" s="56">
        <v>0</v>
      </c>
    </row>
    <row r="16" spans="1:5" s="105" customFormat="1" ht="13.9" customHeight="1" x14ac:dyDescent="0.25">
      <c r="A16" s="102" t="s">
        <v>29</v>
      </c>
      <c r="B16" s="57"/>
      <c r="C16" s="188">
        <f>IF(('Form 2'!B16+'Form 2'!G16)=0,"",('Form 2'!C16+'Form 2'!H16)*(B16/('Form 2'!B16+'Form 2'!G16)))</f>
        <v>0</v>
      </c>
      <c r="D16" s="149">
        <f t="shared" si="1"/>
        <v>0</v>
      </c>
      <c r="E16" s="58">
        <v>0</v>
      </c>
    </row>
    <row r="17" spans="1:5" s="105" customFormat="1" ht="13.9" customHeight="1" x14ac:dyDescent="0.25">
      <c r="A17" s="102" t="s">
        <v>30</v>
      </c>
      <c r="B17" s="55"/>
      <c r="C17" s="188">
        <f>IF(('Form 2'!B17+'Form 2'!G17)=0,"",('Form 2'!C17+'Form 2'!H17)*(B17/('Form 2'!B17+'Form 2'!G17)))</f>
        <v>0</v>
      </c>
      <c r="D17" s="150">
        <f t="shared" si="1"/>
        <v>0</v>
      </c>
      <c r="E17" s="56">
        <v>0</v>
      </c>
    </row>
    <row r="18" spans="1:5" s="105" customFormat="1" ht="13.9" customHeight="1" x14ac:dyDescent="0.25">
      <c r="A18" s="102" t="s">
        <v>31</v>
      </c>
      <c r="B18" s="57"/>
      <c r="C18" s="188">
        <f>IF(('Form 2'!B18+'Form 2'!G18)=0,"",('Form 2'!C18+'Form 2'!H18)*(B18/('Form 2'!B18+'Form 2'!G18)))</f>
        <v>0</v>
      </c>
      <c r="D18" s="149">
        <f t="shared" si="1"/>
        <v>0</v>
      </c>
      <c r="E18" s="58">
        <v>0</v>
      </c>
    </row>
    <row r="19" spans="1:5" s="105" customFormat="1" ht="13.9" customHeight="1" x14ac:dyDescent="0.25">
      <c r="A19" s="102" t="s">
        <v>32</v>
      </c>
      <c r="B19" s="55"/>
      <c r="C19" s="188" t="str">
        <f>IF(('Form 2'!B19+'Form 2'!G19)=0,"",('Form 2'!C19+'Form 2'!H19)*(B19/('Form 2'!B19+'Form 2'!G19)))</f>
        <v/>
      </c>
      <c r="D19" s="150" t="e">
        <f t="shared" si="1"/>
        <v>#VALUE!</v>
      </c>
      <c r="E19" s="56">
        <v>0</v>
      </c>
    </row>
    <row r="20" spans="1:5" s="105" customFormat="1" ht="13.9" customHeight="1" x14ac:dyDescent="0.25">
      <c r="A20" s="102" t="s">
        <v>33</v>
      </c>
      <c r="B20" s="57"/>
      <c r="C20" s="188" t="str">
        <f>IF(('Form 2'!B20+'Form 2'!G20)=0,"",('Form 2'!C20+'Form 2'!H20)*(B20/('Form 2'!B20+'Form 2'!G20)))</f>
        <v/>
      </c>
      <c r="D20" s="149" t="e">
        <f t="shared" si="1"/>
        <v>#VALUE!</v>
      </c>
      <c r="E20" s="58">
        <v>0</v>
      </c>
    </row>
    <row r="21" spans="1:5" s="105" customFormat="1" ht="13.15" customHeight="1" thickBot="1" x14ac:dyDescent="0.3">
      <c r="A21" s="93" t="s">
        <v>34</v>
      </c>
      <c r="B21" s="174">
        <f>SUM(B15:B20)</f>
        <v>0</v>
      </c>
      <c r="C21" s="174">
        <f>SUM(C15:C20)</f>
        <v>0</v>
      </c>
      <c r="D21" s="146" t="e">
        <f>SUM(D15:D20)</f>
        <v>#VALUE!</v>
      </c>
      <c r="E21" s="123" t="e">
        <f>(C21-D21)/D21</f>
        <v>#VALUE!</v>
      </c>
    </row>
    <row r="22" spans="1:5" s="105" customFormat="1" ht="13.15" customHeight="1" thickBot="1" x14ac:dyDescent="0.3">
      <c r="A22" s="108" t="s">
        <v>55</v>
      </c>
      <c r="B22" s="118"/>
      <c r="C22" s="118"/>
      <c r="D22" s="118"/>
      <c r="E22" s="118"/>
    </row>
    <row r="23" spans="1:5" s="107" customFormat="1" ht="12" customHeight="1" x14ac:dyDescent="0.2">
      <c r="A23" s="115" t="s">
        <v>21</v>
      </c>
      <c r="B23" s="121" t="s">
        <v>39</v>
      </c>
      <c r="C23" s="315" t="s">
        <v>40</v>
      </c>
      <c r="D23" s="315"/>
      <c r="E23" s="115" t="s">
        <v>41</v>
      </c>
    </row>
    <row r="24" spans="1:5" s="105" customFormat="1" ht="13.9" customHeight="1" thickBot="1" x14ac:dyDescent="0.3">
      <c r="A24" s="122" t="s">
        <v>152</v>
      </c>
      <c r="B24" s="113"/>
      <c r="C24" s="114" t="s">
        <v>153</v>
      </c>
      <c r="D24" s="114" t="s">
        <v>154</v>
      </c>
      <c r="E24" s="112" t="s">
        <v>1</v>
      </c>
    </row>
    <row r="25" spans="1:5" s="105" customFormat="1" ht="13.9" customHeight="1" x14ac:dyDescent="0.25">
      <c r="A25" s="101" t="s">
        <v>28</v>
      </c>
      <c r="B25" s="175">
        <f t="shared" ref="B25:B30" si="2">B5+B15</f>
        <v>0</v>
      </c>
      <c r="C25" s="153">
        <f>C5+(C15*'Form 1'!$K$19)</f>
        <v>0</v>
      </c>
      <c r="D25" s="153">
        <f>D5+(D15*'Form 1'!$K$19)</f>
        <v>0</v>
      </c>
      <c r="E25" s="176" t="e">
        <f t="shared" ref="E25:E31" si="3">(C25-D25)/D25</f>
        <v>#DIV/0!</v>
      </c>
    </row>
    <row r="26" spans="1:5" s="105" customFormat="1" ht="13.9" customHeight="1" x14ac:dyDescent="0.25">
      <c r="A26" s="102" t="s">
        <v>29</v>
      </c>
      <c r="B26" s="177">
        <f t="shared" si="2"/>
        <v>0</v>
      </c>
      <c r="C26" s="149">
        <f>C6+(C16*'Form 1'!$K$19)</f>
        <v>0</v>
      </c>
      <c r="D26" s="149">
        <f>D6+(D16*'Form 1'!$K$19)</f>
        <v>0</v>
      </c>
      <c r="E26" s="178" t="e">
        <f t="shared" si="3"/>
        <v>#DIV/0!</v>
      </c>
    </row>
    <row r="27" spans="1:5" s="105" customFormat="1" ht="13.9" customHeight="1" x14ac:dyDescent="0.25">
      <c r="A27" s="102" t="s">
        <v>30</v>
      </c>
      <c r="B27" s="175">
        <f t="shared" si="2"/>
        <v>0</v>
      </c>
      <c r="C27" s="149">
        <f>C7+(C17*'Form 1'!$K$19)</f>
        <v>0</v>
      </c>
      <c r="D27" s="149">
        <f>D7+(D17*'Form 1'!$K$19)</f>
        <v>0</v>
      </c>
      <c r="E27" s="176" t="e">
        <f t="shared" si="3"/>
        <v>#DIV/0!</v>
      </c>
    </row>
    <row r="28" spans="1:5" s="105" customFormat="1" ht="13.9" customHeight="1" x14ac:dyDescent="0.25">
      <c r="A28" s="102" t="s">
        <v>31</v>
      </c>
      <c r="B28" s="177">
        <f t="shared" si="2"/>
        <v>0</v>
      </c>
      <c r="C28" s="149">
        <f>C8+(C18*'Form 1'!$K$19)</f>
        <v>0</v>
      </c>
      <c r="D28" s="149">
        <f>D8+(D18*'Form 1'!$K$19)</f>
        <v>0</v>
      </c>
      <c r="E28" s="178" t="e">
        <f t="shared" si="3"/>
        <v>#DIV/0!</v>
      </c>
    </row>
    <row r="29" spans="1:5" s="105" customFormat="1" ht="13.9" customHeight="1" x14ac:dyDescent="0.25">
      <c r="A29" s="102" t="s">
        <v>32</v>
      </c>
      <c r="B29" s="175">
        <f t="shared" si="2"/>
        <v>0</v>
      </c>
      <c r="C29" s="149" t="e">
        <f>C9+(C19*'Form 1'!$K$19)</f>
        <v>#VALUE!</v>
      </c>
      <c r="D29" s="149" t="e">
        <f>D9+(D19*'Form 1'!$K$19)</f>
        <v>#VALUE!</v>
      </c>
      <c r="E29" s="176" t="e">
        <f t="shared" si="3"/>
        <v>#VALUE!</v>
      </c>
    </row>
    <row r="30" spans="1:5" s="105" customFormat="1" ht="13.9" customHeight="1" x14ac:dyDescent="0.25">
      <c r="A30" s="102" t="s">
        <v>33</v>
      </c>
      <c r="B30" s="177">
        <f t="shared" si="2"/>
        <v>0</v>
      </c>
      <c r="C30" s="149" t="e">
        <f>C10+(C20*'Form 1'!$K$19)</f>
        <v>#VALUE!</v>
      </c>
      <c r="D30" s="149" t="e">
        <f>D10+(D20*'Form 1'!$K$19)</f>
        <v>#VALUE!</v>
      </c>
      <c r="E30" s="178" t="e">
        <f t="shared" si="3"/>
        <v>#VALUE!</v>
      </c>
    </row>
    <row r="31" spans="1:5" s="105" customFormat="1" ht="13.15" customHeight="1" thickBot="1" x14ac:dyDescent="0.3">
      <c r="A31" s="93" t="s">
        <v>34</v>
      </c>
      <c r="B31" s="174">
        <f>SUM(B25:B30)</f>
        <v>0</v>
      </c>
      <c r="C31" s="179" t="e">
        <f>SUM(C25:C30)</f>
        <v>#VALUE!</v>
      </c>
      <c r="D31" s="146" t="e">
        <f>SUM(D25:D30)</f>
        <v>#VALUE!</v>
      </c>
      <c r="E31" s="180" t="e">
        <f t="shared" si="3"/>
        <v>#VALUE!</v>
      </c>
    </row>
  </sheetData>
  <sheetProtection algorithmName="SHA-512" hashValue="XyzzVuYO8qIoWhaP6VOEYRQ1c85j3ZBpMS3elxUgEse3WN7cyy3upfszE0ET69VVdbdkgoHqS9acSvR+Km+jag==" saltValue="oXU5eVt1Ukz5+YWWFMkrGA==" spinCount="100000" sheet="1" objects="1" scenarios="1"/>
  <mergeCells count="4">
    <mergeCell ref="C3:D3"/>
    <mergeCell ref="C13:D13"/>
    <mergeCell ref="C23:D23"/>
    <mergeCell ref="B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8D8AFD9BA2CF4D876D8ACD43E4CFAB" ma:contentTypeVersion="11" ma:contentTypeDescription="Create a new document." ma:contentTypeScope="" ma:versionID="c5e40e985fb1d1dd922d1b09c7450360">
  <xsd:schema xmlns:xsd="http://www.w3.org/2001/XMLSchema" xmlns:xs="http://www.w3.org/2001/XMLSchema" xmlns:p="http://schemas.microsoft.com/office/2006/metadata/properties" xmlns:ns2="3f92a0ca-37a4-419b-8a86-9f09aae435ed" xmlns:ns3="a421cd30-4fa1-4dd4-abc2-7e0bc277ffc0" targetNamespace="http://schemas.microsoft.com/office/2006/metadata/properties" ma:root="true" ma:fieldsID="52ccf186bc648baef2c3c48cfd796d75" ns2:_="" ns3:_="">
    <xsd:import namespace="3f92a0ca-37a4-419b-8a86-9f09aae435ed"/>
    <xsd:import namespace="a421cd30-4fa1-4dd4-abc2-7e0bc277ff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92a0ca-37a4-419b-8a86-9f09aae435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21cd30-4fa1-4dd4-abc2-7e0bc277ff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45131D-C871-4486-8D3F-031BB9080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92a0ca-37a4-419b-8a86-9f09aae435ed"/>
    <ds:schemaRef ds:uri="a421cd30-4fa1-4dd4-abc2-7e0bc277f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ED54-6124-4AAD-B445-B0A21D58D612}">
  <ds:schemaRefs>
    <ds:schemaRef ds:uri="http://purl.org/dc/dcmitype/"/>
    <ds:schemaRef ds:uri="http://schemas.microsoft.com/office/2006/metadata/properties"/>
    <ds:schemaRef ds:uri="http://schemas.microsoft.com/office/2006/documentManagement/types"/>
    <ds:schemaRef ds:uri="3f92a0ca-37a4-419b-8a86-9f09aae435ed"/>
    <ds:schemaRef ds:uri="http://purl.org/dc/elements/1.1/"/>
    <ds:schemaRef ds:uri="http://schemas.openxmlformats.org/package/2006/metadata/core-properties"/>
    <ds:schemaRef ds:uri="http://schemas.microsoft.com/office/infopath/2007/PartnerControls"/>
    <ds:schemaRef ds:uri="a421cd30-4fa1-4dd4-abc2-7e0bc277ffc0"/>
    <ds:schemaRef ds:uri="http://www.w3.org/XML/1998/namespace"/>
    <ds:schemaRef ds:uri="http://purl.org/dc/terms/"/>
  </ds:schemaRefs>
</ds:datastoreItem>
</file>

<file path=customXml/itemProps3.xml><?xml version="1.0" encoding="utf-8"?>
<ds:datastoreItem xmlns:ds="http://schemas.openxmlformats.org/officeDocument/2006/customXml" ds:itemID="{755682DB-487E-4BAD-9326-B28A3A9154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Form 1</vt:lpstr>
      <vt:lpstr>Form 2</vt:lpstr>
      <vt:lpstr>Form 3</vt:lpstr>
      <vt:lpstr>Form 4</vt:lpstr>
      <vt:lpstr>Form 5</vt:lpstr>
      <vt:lpstr>Form 6</vt:lpstr>
      <vt:lpstr>Form 3 Estimate</vt:lpstr>
      <vt:lpstr>Form 4 Estimate</vt:lpstr>
      <vt:lpstr>Validity Checks</vt:lpstr>
      <vt:lpstr>Macros</vt:lpstr>
      <vt:lpstr>_a4</vt:lpstr>
      <vt:lpstr>_a5</vt:lpstr>
      <vt:lpstr>_a6</vt:lpstr>
      <vt:lpstr>_a7</vt:lpstr>
      <vt:lpstr>'Form 1'!Print_Area</vt:lpstr>
      <vt:lpstr>tuition_benefit_none</vt:lpstr>
      <vt:lpstr>tuition_benefit_other</vt:lpstr>
      <vt:lpstr>tuition_benefit_other_text</vt:lpstr>
      <vt:lpstr>tuition_benefit_partial_waiver_at_specified_institutions</vt:lpstr>
      <vt:lpstr>tuition_benefit_varies_based_on_years_of_service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Barnshaw</dc:creator>
  <cp:keywords/>
  <dc:description>updated last two sheets</dc:description>
  <cp:lastModifiedBy>LISA LU</cp:lastModifiedBy>
  <dcterms:created xsi:type="dcterms:W3CDTF">2012-09-17T14:37:54Z</dcterms:created>
  <dcterms:modified xsi:type="dcterms:W3CDTF">2021-12-16T15:38:32Z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Microsoft Corporation</vt:lpwstr>
  </property>
  <property fmtid="{D5CDD505-2E9C-101B-9397-08002B2CF9AE}" pid="4" name="ContentTypeId">
    <vt:lpwstr>0x0101007B8D8AFD9BA2CF4D876D8ACD43E4CFAB</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
    <vt:lpwstr>6D7VEE6MMF3J-15-22</vt:lpwstr>
  </property>
  <property fmtid="{D5CDD505-2E9C-101B-9397-08002B2CF9AE}" pid="11" name="_dlc_DocIdItemGuid">
    <vt:lpwstr>56a43a2a-c256-43a2-b325-19ed7508d1a7</vt:lpwstr>
  </property>
  <property fmtid="{D5CDD505-2E9C-101B-9397-08002B2CF9AE}" pid="12" name="_dlc_DocIdUrl">
    <vt:lpwstr>http://sharepoint/sites/Projects/AAUP/_layouts/DocIdRedir.aspx?ID=6D7VEE6MMF3J-15-22, 6D7VEE6MMF3J-15-22</vt:lpwstr>
  </property>
</Properties>
</file>