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LLu\Surveys\AAUP\2018-19\AAUP Copleted File\"/>
    </mc:Choice>
  </mc:AlternateContent>
  <bookViews>
    <workbookView xWindow="0" yWindow="0" windowWidth="16575" windowHeight="18870" firstSheet="1" activeTab="6"/>
  </bookViews>
  <sheets>
    <sheet name="Instructions" sheetId="12" r:id="rId1"/>
    <sheet name="Form 1" sheetId="2" r:id="rId2"/>
    <sheet name="Form 2" sheetId="13" r:id="rId3"/>
    <sheet name="Form 3" sheetId="14" r:id="rId4"/>
    <sheet name="Form 4" sheetId="15" r:id="rId5"/>
    <sheet name="Form 5" sheetId="16" r:id="rId6"/>
    <sheet name="Form 6" sheetId="21" r:id="rId7"/>
    <sheet name="Form 3 Estimate" sheetId="18" r:id="rId8"/>
    <sheet name="Form 4 Estimate" sheetId="19" r:id="rId9"/>
    <sheet name="Validity Checks" sheetId="20" r:id="rId10"/>
    <sheet name="Macros" sheetId="11" state="hidden" r:id="rId11"/>
  </sheets>
  <definedNames>
    <definedName name="AAUPcategory" localSheetId="6">#REF!</definedName>
    <definedName name="AAUPcategory">'Form 1'!$P$21:$P$25</definedName>
    <definedName name="benefits" localSheetId="6">#REF!</definedName>
    <definedName name="benefits">'Form 1'!$P$54:$P$57</definedName>
    <definedName name="Control" localSheetId="6">#REF!</definedName>
    <definedName name="Control">'Form 1'!$P$15:$P$19</definedName>
    <definedName name="decline" localSheetId="6">#REF!</definedName>
    <definedName name="decline">'Form 1'!$P$42:$P$43</definedName>
    <definedName name="_xlnm.Print_Area" localSheetId="1">'Form 1'!$A$1:$K$69</definedName>
    <definedName name="tenure" localSheetId="6">#REF!</definedName>
    <definedName name="tenure">'Form 1'!$P$45:$P$47</definedName>
    <definedName name="union" localSheetId="6">#REF!</definedName>
    <definedName name="union">'Form 1'!$P$49:$P$52</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13" l="1"/>
  <c r="C21" i="13"/>
  <c r="K31" i="2"/>
  <c r="C28" i="13" s="1"/>
  <c r="H13" i="13"/>
  <c r="H21" i="13"/>
  <c r="Z21" i="14" s="1"/>
  <c r="H26" i="13"/>
  <c r="H25" i="13"/>
  <c r="E22" i="20" s="1"/>
  <c r="C24" i="13"/>
  <c r="H24" i="13"/>
  <c r="C23" i="13"/>
  <c r="Y30" i="14"/>
  <c r="X30" i="14"/>
  <c r="Y29" i="14"/>
  <c r="X29" i="14"/>
  <c r="W29" i="14"/>
  <c r="V29" i="14"/>
  <c r="U29" i="14"/>
  <c r="T29" i="14"/>
  <c r="Y28" i="14"/>
  <c r="X28" i="14"/>
  <c r="W28" i="14"/>
  <c r="V28" i="14"/>
  <c r="U28" i="14"/>
  <c r="T28" i="14"/>
  <c r="Z27" i="14"/>
  <c r="Y27" i="14"/>
  <c r="X27" i="14"/>
  <c r="W27" i="14"/>
  <c r="V27" i="14"/>
  <c r="U27" i="14"/>
  <c r="T27" i="14"/>
  <c r="Y26" i="14"/>
  <c r="X26" i="14"/>
  <c r="W26" i="14"/>
  <c r="V26" i="14"/>
  <c r="U26" i="14"/>
  <c r="T26" i="14"/>
  <c r="Y25" i="14"/>
  <c r="X25" i="14"/>
  <c r="W25" i="14"/>
  <c r="V25" i="14"/>
  <c r="U25" i="14"/>
  <c r="T25" i="14"/>
  <c r="Y24" i="14"/>
  <c r="X24" i="14"/>
  <c r="W24" i="14"/>
  <c r="V24" i="14"/>
  <c r="U24" i="14"/>
  <c r="T24" i="14"/>
  <c r="Z23" i="14"/>
  <c r="Y23" i="14"/>
  <c r="X23" i="14"/>
  <c r="W23" i="14"/>
  <c r="V23" i="14"/>
  <c r="U23" i="14"/>
  <c r="T23" i="14"/>
  <c r="Y22" i="14"/>
  <c r="X22" i="14"/>
  <c r="W22" i="14"/>
  <c r="V22" i="14"/>
  <c r="U22" i="14"/>
  <c r="T22" i="14"/>
  <c r="Y21" i="14"/>
  <c r="X21" i="14"/>
  <c r="W21" i="14"/>
  <c r="V21" i="14"/>
  <c r="U21" i="14"/>
  <c r="T21" i="14"/>
  <c r="Y20" i="14"/>
  <c r="X20" i="14"/>
  <c r="W20" i="14"/>
  <c r="V20" i="14"/>
  <c r="U20" i="14"/>
  <c r="T20" i="14"/>
  <c r="Y19" i="14"/>
  <c r="X19" i="14"/>
  <c r="W19" i="14"/>
  <c r="V19" i="14"/>
  <c r="U19" i="14"/>
  <c r="T19" i="14"/>
  <c r="Y17" i="14"/>
  <c r="X17" i="14"/>
  <c r="Y16" i="14"/>
  <c r="X16" i="14"/>
  <c r="W16" i="14"/>
  <c r="V16" i="14"/>
  <c r="U16" i="14"/>
  <c r="T16" i="14"/>
  <c r="Z15" i="14"/>
  <c r="Y15" i="14"/>
  <c r="X15" i="14"/>
  <c r="W15" i="14"/>
  <c r="V15" i="14"/>
  <c r="U15" i="14"/>
  <c r="T15" i="14"/>
  <c r="Y14" i="14"/>
  <c r="X14" i="14"/>
  <c r="W14" i="14"/>
  <c r="V14" i="14"/>
  <c r="U14" i="14"/>
  <c r="T14" i="14"/>
  <c r="Z13" i="14"/>
  <c r="Y13" i="14"/>
  <c r="X13" i="14"/>
  <c r="W13" i="14"/>
  <c r="V13" i="14"/>
  <c r="U13" i="14"/>
  <c r="T13" i="14"/>
  <c r="Z12" i="14"/>
  <c r="Y12" i="14"/>
  <c r="X12" i="14"/>
  <c r="W12" i="14"/>
  <c r="V12" i="14"/>
  <c r="U12" i="14"/>
  <c r="T12" i="14"/>
  <c r="Y11" i="14"/>
  <c r="X11" i="14"/>
  <c r="W11" i="14"/>
  <c r="V11" i="14"/>
  <c r="U11" i="14"/>
  <c r="T11" i="14"/>
  <c r="Z10" i="14"/>
  <c r="Y10" i="14"/>
  <c r="X10" i="14"/>
  <c r="W10" i="14"/>
  <c r="V10" i="14"/>
  <c r="U10" i="14"/>
  <c r="T10" i="14"/>
  <c r="Y9" i="14"/>
  <c r="X9" i="14"/>
  <c r="W9" i="14"/>
  <c r="V9" i="14"/>
  <c r="U9" i="14"/>
  <c r="T9" i="14"/>
  <c r="Z8" i="14"/>
  <c r="Y8" i="14"/>
  <c r="X8" i="14"/>
  <c r="W8" i="14"/>
  <c r="V8" i="14"/>
  <c r="U8" i="14"/>
  <c r="T8" i="14"/>
  <c r="Z7" i="14"/>
  <c r="Y7" i="14"/>
  <c r="X7" i="14"/>
  <c r="W7" i="14"/>
  <c r="V7" i="14"/>
  <c r="U7" i="14"/>
  <c r="T7" i="14"/>
  <c r="Z6" i="14"/>
  <c r="Y6" i="14"/>
  <c r="X6" i="14"/>
  <c r="W6" i="14"/>
  <c r="V6" i="14"/>
  <c r="U6" i="14"/>
  <c r="T6" i="14"/>
  <c r="D26" i="15"/>
  <c r="D27" i="15"/>
  <c r="E27" i="15" s="1"/>
  <c r="J21" i="20" s="1"/>
  <c r="D28" i="15"/>
  <c r="D29" i="15"/>
  <c r="D30" i="15"/>
  <c r="D31" i="15"/>
  <c r="E31" i="15" s="1"/>
  <c r="J25" i="20" s="1"/>
  <c r="C12" i="15"/>
  <c r="C22" i="15"/>
  <c r="I18" i="20" s="1"/>
  <c r="B27" i="15"/>
  <c r="H21" i="20" s="1"/>
  <c r="B30" i="15"/>
  <c r="B26" i="15"/>
  <c r="H20" i="20" s="1"/>
  <c r="B28" i="15"/>
  <c r="H22" i="20" s="1"/>
  <c r="B29" i="15"/>
  <c r="H23" i="20" s="1"/>
  <c r="B31" i="15"/>
  <c r="C31" i="15"/>
  <c r="I25" i="20" s="1"/>
  <c r="H25" i="20"/>
  <c r="E30" i="15"/>
  <c r="J24" i="20" s="1"/>
  <c r="C30" i="15"/>
  <c r="I24" i="20" s="1"/>
  <c r="H24" i="20"/>
  <c r="C29" i="15"/>
  <c r="I23" i="20" s="1"/>
  <c r="C28" i="15"/>
  <c r="I22" i="20" s="1"/>
  <c r="C27" i="15"/>
  <c r="I21" i="20" s="1"/>
  <c r="C26" i="15"/>
  <c r="I20" i="20" s="1"/>
  <c r="D22" i="15"/>
  <c r="E22" i="15" s="1"/>
  <c r="J18" i="20" s="1"/>
  <c r="B22" i="15"/>
  <c r="H18" i="20" s="1"/>
  <c r="E21" i="15"/>
  <c r="J17" i="20" s="1"/>
  <c r="I17" i="20"/>
  <c r="H17" i="20"/>
  <c r="E20" i="15"/>
  <c r="J16" i="20" s="1"/>
  <c r="I16" i="20"/>
  <c r="H16" i="20"/>
  <c r="E19" i="15"/>
  <c r="J15" i="20" s="1"/>
  <c r="I15" i="20"/>
  <c r="H15" i="20"/>
  <c r="E18" i="15"/>
  <c r="J14" i="20" s="1"/>
  <c r="I14" i="20"/>
  <c r="H14" i="20"/>
  <c r="E17" i="15"/>
  <c r="J13" i="20" s="1"/>
  <c r="I13" i="20"/>
  <c r="H13" i="20"/>
  <c r="E16" i="15"/>
  <c r="J12" i="20" s="1"/>
  <c r="I12" i="20"/>
  <c r="H12" i="20"/>
  <c r="D12" i="15"/>
  <c r="E12" i="15" s="1"/>
  <c r="J10" i="20" s="1"/>
  <c r="B12" i="15"/>
  <c r="H10" i="20" s="1"/>
  <c r="E11" i="15"/>
  <c r="J9" i="20" s="1"/>
  <c r="I9" i="20"/>
  <c r="H9" i="20"/>
  <c r="E10" i="15"/>
  <c r="J8" i="20" s="1"/>
  <c r="I8" i="20"/>
  <c r="H8" i="20"/>
  <c r="E9" i="15"/>
  <c r="J7" i="20" s="1"/>
  <c r="I7" i="20"/>
  <c r="H7" i="20"/>
  <c r="E8" i="15"/>
  <c r="J6" i="20" s="1"/>
  <c r="I6" i="20"/>
  <c r="H6" i="20"/>
  <c r="E7" i="15"/>
  <c r="J5" i="20" s="1"/>
  <c r="I5" i="20"/>
  <c r="H5" i="20"/>
  <c r="E6" i="15"/>
  <c r="J4" i="20" s="1"/>
  <c r="I4" i="20"/>
  <c r="H4" i="20"/>
  <c r="M32" i="14"/>
  <c r="M43" i="14" s="1"/>
  <c r="M33" i="14"/>
  <c r="M34" i="14"/>
  <c r="M35" i="14"/>
  <c r="M36" i="14"/>
  <c r="M37" i="14"/>
  <c r="M38" i="14"/>
  <c r="M39" i="14"/>
  <c r="M40" i="14"/>
  <c r="M41" i="14"/>
  <c r="M42" i="14"/>
  <c r="B28" i="13"/>
  <c r="G28" i="13"/>
  <c r="K32" i="14"/>
  <c r="K43" i="14" s="1"/>
  <c r="K33" i="14"/>
  <c r="K34" i="14"/>
  <c r="K35" i="14"/>
  <c r="K36" i="14"/>
  <c r="K37" i="14"/>
  <c r="K38" i="14"/>
  <c r="K39" i="14"/>
  <c r="K40" i="14"/>
  <c r="K41" i="14"/>
  <c r="K42" i="14"/>
  <c r="B27" i="13"/>
  <c r="G27" i="13"/>
  <c r="B26" i="13"/>
  <c r="G26" i="13"/>
  <c r="I31" i="18" s="1"/>
  <c r="I32" i="14"/>
  <c r="I33" i="14"/>
  <c r="I34" i="14"/>
  <c r="I35" i="14"/>
  <c r="I36" i="14"/>
  <c r="I37" i="14"/>
  <c r="I38" i="14"/>
  <c r="I39" i="14"/>
  <c r="I40" i="14"/>
  <c r="I41" i="14"/>
  <c r="I42" i="14"/>
  <c r="B25" i="13"/>
  <c r="G25" i="13"/>
  <c r="G32" i="14"/>
  <c r="G33" i="14"/>
  <c r="G34" i="14"/>
  <c r="G35" i="14"/>
  <c r="G36" i="14"/>
  <c r="G37" i="14"/>
  <c r="G38" i="14"/>
  <c r="G39" i="14"/>
  <c r="G40" i="14"/>
  <c r="G41" i="14"/>
  <c r="G43" i="14" s="1"/>
  <c r="G42" i="14"/>
  <c r="B24" i="13"/>
  <c r="G24" i="13"/>
  <c r="E21" i="20" s="1"/>
  <c r="E32" i="14"/>
  <c r="E33" i="14"/>
  <c r="E34" i="14"/>
  <c r="E35" i="14"/>
  <c r="E36" i="14"/>
  <c r="E37" i="14"/>
  <c r="E38" i="14"/>
  <c r="E39" i="14"/>
  <c r="E40" i="14"/>
  <c r="E41" i="14"/>
  <c r="E42" i="14"/>
  <c r="C39" i="14"/>
  <c r="C40" i="14"/>
  <c r="C32" i="14"/>
  <c r="AC32" i="14" s="1"/>
  <c r="C33" i="14"/>
  <c r="C34" i="14"/>
  <c r="C35" i="14"/>
  <c r="C36" i="14"/>
  <c r="C37" i="14"/>
  <c r="C38" i="14"/>
  <c r="C41" i="14"/>
  <c r="C42" i="14"/>
  <c r="B23" i="13"/>
  <c r="B20" i="20" s="1"/>
  <c r="G23" i="13"/>
  <c r="M30" i="14"/>
  <c r="G17" i="20" s="1"/>
  <c r="B17" i="20"/>
  <c r="K30" i="14"/>
  <c r="B16" i="20"/>
  <c r="C16" i="20" s="1"/>
  <c r="B15" i="20"/>
  <c r="I30" i="14"/>
  <c r="G30" i="14"/>
  <c r="B14" i="20"/>
  <c r="B13" i="20"/>
  <c r="C13" i="20" s="1"/>
  <c r="E30" i="14"/>
  <c r="C30" i="14"/>
  <c r="G12" i="20" s="1"/>
  <c r="B12" i="20"/>
  <c r="C12" i="20" s="1"/>
  <c r="M17" i="14"/>
  <c r="B9" i="20"/>
  <c r="G9" i="20"/>
  <c r="K17" i="14"/>
  <c r="B8" i="20"/>
  <c r="G8" i="20" s="1"/>
  <c r="I17" i="14"/>
  <c r="B7" i="20"/>
  <c r="B6" i="20"/>
  <c r="G17" i="14"/>
  <c r="B5" i="20"/>
  <c r="E17" i="14"/>
  <c r="C17" i="14"/>
  <c r="B4" i="20"/>
  <c r="D23" i="13"/>
  <c r="D24" i="13"/>
  <c r="D25" i="13"/>
  <c r="D26" i="13"/>
  <c r="D27" i="13"/>
  <c r="D28" i="13"/>
  <c r="E23" i="13"/>
  <c r="E24" i="13"/>
  <c r="E25" i="13"/>
  <c r="E26" i="13"/>
  <c r="E27" i="13"/>
  <c r="E28" i="13"/>
  <c r="F23" i="13"/>
  <c r="F29" i="13" s="1"/>
  <c r="F24" i="13"/>
  <c r="F25" i="13"/>
  <c r="F26" i="13"/>
  <c r="F27" i="13"/>
  <c r="F28" i="13"/>
  <c r="I23" i="13"/>
  <c r="I24" i="13"/>
  <c r="I25" i="13"/>
  <c r="I26" i="13"/>
  <c r="I27" i="13"/>
  <c r="I28" i="13"/>
  <c r="J23" i="13"/>
  <c r="J24" i="13"/>
  <c r="J25" i="13"/>
  <c r="J26" i="13"/>
  <c r="J27" i="13"/>
  <c r="J28" i="13"/>
  <c r="K23" i="13"/>
  <c r="K24" i="13"/>
  <c r="K25" i="13"/>
  <c r="K26" i="13"/>
  <c r="K27" i="13"/>
  <c r="K28" i="13"/>
  <c r="E25" i="20"/>
  <c r="E24" i="20"/>
  <c r="F18" i="20"/>
  <c r="G21" i="13"/>
  <c r="E18" i="20" s="1"/>
  <c r="B21" i="13"/>
  <c r="D21" i="13"/>
  <c r="E21" i="13"/>
  <c r="F21" i="13"/>
  <c r="I21" i="13"/>
  <c r="J21" i="13"/>
  <c r="K21" i="13"/>
  <c r="F17" i="20"/>
  <c r="E17" i="20"/>
  <c r="D17" i="20"/>
  <c r="C17" i="20"/>
  <c r="F16" i="20"/>
  <c r="E16" i="20"/>
  <c r="D16" i="20"/>
  <c r="F15" i="20"/>
  <c r="E15" i="20"/>
  <c r="D15" i="20"/>
  <c r="F14" i="20"/>
  <c r="E14" i="20"/>
  <c r="D14" i="20"/>
  <c r="F13" i="20"/>
  <c r="E13" i="20"/>
  <c r="D13" i="20"/>
  <c r="F12" i="20"/>
  <c r="E12" i="20"/>
  <c r="D12" i="20"/>
  <c r="F10" i="20"/>
  <c r="G13" i="13"/>
  <c r="G6" i="18" s="1"/>
  <c r="F6" i="18" s="1"/>
  <c r="B13" i="13"/>
  <c r="D10" i="20"/>
  <c r="D13" i="13"/>
  <c r="E13" i="13"/>
  <c r="F13" i="13"/>
  <c r="I13" i="13"/>
  <c r="J13" i="13"/>
  <c r="K13" i="13"/>
  <c r="F9" i="20"/>
  <c r="E9" i="20"/>
  <c r="D9" i="20"/>
  <c r="C9" i="20"/>
  <c r="F8" i="20"/>
  <c r="E8" i="20"/>
  <c r="D8" i="20"/>
  <c r="F7" i="20"/>
  <c r="E7" i="20"/>
  <c r="D7" i="20"/>
  <c r="C7" i="20"/>
  <c r="F6" i="20"/>
  <c r="E6" i="20"/>
  <c r="D6" i="20"/>
  <c r="C6" i="20"/>
  <c r="F5" i="20"/>
  <c r="E5" i="20"/>
  <c r="D5" i="20"/>
  <c r="F4" i="20"/>
  <c r="E4" i="20"/>
  <c r="D4" i="20"/>
  <c r="C20" i="19"/>
  <c r="C19" i="19"/>
  <c r="C18" i="19"/>
  <c r="C17" i="19"/>
  <c r="C16" i="19"/>
  <c r="C15" i="19"/>
  <c r="D15" i="19" s="1"/>
  <c r="C10" i="19"/>
  <c r="C9" i="19"/>
  <c r="C29" i="19" s="1"/>
  <c r="C8" i="19"/>
  <c r="C28" i="19" s="1"/>
  <c r="C7" i="19"/>
  <c r="C6" i="19"/>
  <c r="C26" i="19" s="1"/>
  <c r="C5" i="19"/>
  <c r="C25" i="19" s="1"/>
  <c r="C30" i="19"/>
  <c r="L5" i="18"/>
  <c r="L18" i="18"/>
  <c r="L31" i="18"/>
  <c r="J5" i="18"/>
  <c r="J31" i="18" s="1"/>
  <c r="J18" i="18"/>
  <c r="H5" i="18"/>
  <c r="H18" i="18"/>
  <c r="F5" i="18"/>
  <c r="F18" i="18"/>
  <c r="F31" i="18"/>
  <c r="D5" i="18"/>
  <c r="D18" i="18"/>
  <c r="N18" i="18" s="1"/>
  <c r="B5" i="18"/>
  <c r="B31" i="18" s="1"/>
  <c r="B18" i="18"/>
  <c r="M15" i="18"/>
  <c r="L15" i="18" s="1"/>
  <c r="V15" i="18" s="1"/>
  <c r="M28" i="18"/>
  <c r="L28" i="18" s="1"/>
  <c r="K15" i="18"/>
  <c r="J15" i="18" s="1"/>
  <c r="U15" i="18" s="1"/>
  <c r="K28" i="18"/>
  <c r="J28" i="18" s="1"/>
  <c r="U28" i="18" s="1"/>
  <c r="G28" i="18"/>
  <c r="F28" i="18" s="1"/>
  <c r="S28" i="18" s="1"/>
  <c r="E15" i="18"/>
  <c r="D15" i="18" s="1"/>
  <c r="R15" i="18" s="1"/>
  <c r="C15" i="18"/>
  <c r="B15" i="18" s="1"/>
  <c r="L14" i="18"/>
  <c r="L27" i="18"/>
  <c r="L40" i="18"/>
  <c r="J14" i="18"/>
  <c r="J27" i="18"/>
  <c r="J40" i="18"/>
  <c r="H14" i="18"/>
  <c r="H40" i="18" s="1"/>
  <c r="H27" i="18"/>
  <c r="F14" i="18"/>
  <c r="F27" i="18"/>
  <c r="D14" i="18"/>
  <c r="D27" i="18"/>
  <c r="B14" i="18"/>
  <c r="B27" i="18"/>
  <c r="N27" i="18" s="1"/>
  <c r="M40" i="18"/>
  <c r="E40" i="18"/>
  <c r="L13" i="18"/>
  <c r="L39" i="18" s="1"/>
  <c r="L26" i="18"/>
  <c r="J13" i="18"/>
  <c r="J26" i="18"/>
  <c r="J39" i="18"/>
  <c r="H13" i="18"/>
  <c r="H39" i="18" s="1"/>
  <c r="H26" i="18"/>
  <c r="N26" i="18" s="1"/>
  <c r="F13" i="18"/>
  <c r="F39" i="18" s="1"/>
  <c r="F26" i="18"/>
  <c r="D13" i="18"/>
  <c r="D39" i="18" s="1"/>
  <c r="R39" i="18" s="1"/>
  <c r="D26" i="18"/>
  <c r="B13" i="18"/>
  <c r="B39" i="18" s="1"/>
  <c r="B26" i="18"/>
  <c r="M39" i="18"/>
  <c r="G39" i="18"/>
  <c r="E39" i="18"/>
  <c r="M25" i="18"/>
  <c r="L25" i="18" s="1"/>
  <c r="V25" i="18" s="1"/>
  <c r="K25" i="18"/>
  <c r="J25" i="18" s="1"/>
  <c r="U25" i="18" s="1"/>
  <c r="I25" i="18"/>
  <c r="H25" i="18" s="1"/>
  <c r="T25" i="18" s="1"/>
  <c r="G25" i="18"/>
  <c r="F25" i="18" s="1"/>
  <c r="F38" i="18" s="1"/>
  <c r="G12" i="18"/>
  <c r="F12" i="18" s="1"/>
  <c r="S12" i="18" s="1"/>
  <c r="E25" i="18"/>
  <c r="D25" i="18" s="1"/>
  <c r="R25" i="18" s="1"/>
  <c r="C25" i="18"/>
  <c r="B25" i="18" s="1"/>
  <c r="Q25" i="18" s="1"/>
  <c r="M37" i="18"/>
  <c r="G37" i="18"/>
  <c r="E37" i="18"/>
  <c r="M10" i="18"/>
  <c r="L10" i="18" s="1"/>
  <c r="G23" i="18"/>
  <c r="F23" i="18" s="1"/>
  <c r="S23" i="18" s="1"/>
  <c r="E23" i="18"/>
  <c r="D23" i="18" s="1"/>
  <c r="R23" i="18" s="1"/>
  <c r="E10" i="18"/>
  <c r="D10" i="18" s="1"/>
  <c r="R10" i="18" s="1"/>
  <c r="C23" i="18"/>
  <c r="B23" i="18" s="1"/>
  <c r="Q23" i="18" s="1"/>
  <c r="C10" i="18"/>
  <c r="B10" i="18" s="1"/>
  <c r="Q10" i="18" s="1"/>
  <c r="M22" i="18"/>
  <c r="L22" i="18" s="1"/>
  <c r="V22" i="18" s="1"/>
  <c r="K9" i="18"/>
  <c r="J9" i="18" s="1"/>
  <c r="E9" i="18"/>
  <c r="D9" i="18" s="1"/>
  <c r="R9" i="18" s="1"/>
  <c r="E22" i="18"/>
  <c r="D22" i="18" s="1"/>
  <c r="K8" i="18"/>
  <c r="J8" i="18" s="1"/>
  <c r="K21" i="18"/>
  <c r="J21" i="18" s="1"/>
  <c r="U21" i="18" s="1"/>
  <c r="G8" i="18"/>
  <c r="F8" i="18" s="1"/>
  <c r="S8" i="18" s="1"/>
  <c r="E8" i="18"/>
  <c r="D8" i="18" s="1"/>
  <c r="C8" i="18"/>
  <c r="B8" i="18" s="1"/>
  <c r="Q8" i="18" s="1"/>
  <c r="C21" i="18"/>
  <c r="B21" i="18" s="1"/>
  <c r="Q21" i="18" s="1"/>
  <c r="K7" i="18"/>
  <c r="J7" i="18" s="1"/>
  <c r="U7" i="18" s="1"/>
  <c r="G20" i="18"/>
  <c r="F20" i="18" s="1"/>
  <c r="S20" i="18" s="1"/>
  <c r="E7" i="18"/>
  <c r="D7" i="18" s="1"/>
  <c r="C7" i="18"/>
  <c r="B7" i="18" s="1"/>
  <c r="Q7" i="18" s="1"/>
  <c r="C20" i="18"/>
  <c r="M31" i="18"/>
  <c r="K31" i="18"/>
  <c r="G31" i="18"/>
  <c r="E31" i="18"/>
  <c r="V28" i="18"/>
  <c r="L24" i="18"/>
  <c r="V24" i="18" s="1"/>
  <c r="J24" i="18"/>
  <c r="U24" i="18" s="1"/>
  <c r="H24" i="18"/>
  <c r="N24" i="18" s="1"/>
  <c r="F24" i="18"/>
  <c r="S24" i="18" s="1"/>
  <c r="D24" i="18"/>
  <c r="R24" i="18" s="1"/>
  <c r="B24" i="18"/>
  <c r="Q24" i="18" s="1"/>
  <c r="M24" i="18"/>
  <c r="K24" i="18"/>
  <c r="I24" i="18"/>
  <c r="G24" i="18"/>
  <c r="E24" i="18"/>
  <c r="C24" i="18"/>
  <c r="O18" i="18"/>
  <c r="K18" i="18" s="1"/>
  <c r="O14" i="18"/>
  <c r="K14" i="18" s="1"/>
  <c r="L11" i="18"/>
  <c r="V11" i="18" s="1"/>
  <c r="J11" i="18"/>
  <c r="U11" i="18" s="1"/>
  <c r="H11" i="18"/>
  <c r="T11" i="18" s="1"/>
  <c r="F11" i="18"/>
  <c r="S11" i="18"/>
  <c r="D11" i="18"/>
  <c r="R11" i="18" s="1"/>
  <c r="B11" i="18"/>
  <c r="Q11" i="18" s="1"/>
  <c r="M11" i="18"/>
  <c r="K11" i="18"/>
  <c r="I11" i="18"/>
  <c r="G11" i="18"/>
  <c r="E11" i="18"/>
  <c r="C11" i="18"/>
  <c r="V10" i="18"/>
  <c r="R8" i="18"/>
  <c r="B25" i="19"/>
  <c r="B26" i="19"/>
  <c r="B31" i="19" s="1"/>
  <c r="B27" i="19"/>
  <c r="B28" i="19"/>
  <c r="B29" i="19"/>
  <c r="B30" i="19"/>
  <c r="D10" i="19"/>
  <c r="D20" i="19"/>
  <c r="D30" i="19"/>
  <c r="D9" i="19"/>
  <c r="D29" i="19" s="1"/>
  <c r="E29" i="19" s="1"/>
  <c r="D19" i="19"/>
  <c r="D8" i="19"/>
  <c r="D18" i="19"/>
  <c r="D7" i="19"/>
  <c r="D27" i="19" s="1"/>
  <c r="D17" i="19"/>
  <c r="D6" i="19"/>
  <c r="D16" i="19"/>
  <c r="B21" i="19"/>
  <c r="B11" i="19"/>
  <c r="M41" i="18"/>
  <c r="N5" i="18"/>
  <c r="B32" i="14"/>
  <c r="B33" i="14"/>
  <c r="B34" i="14"/>
  <c r="AI34" i="14" s="1"/>
  <c r="B35" i="14"/>
  <c r="B36" i="14"/>
  <c r="AC36" i="14" s="1"/>
  <c r="B37" i="14"/>
  <c r="B38" i="14"/>
  <c r="AC38" i="14" s="1"/>
  <c r="B39" i="14"/>
  <c r="B40" i="14"/>
  <c r="B41" i="14"/>
  <c r="B42" i="14"/>
  <c r="AI42" i="14" s="1"/>
  <c r="D32" i="14"/>
  <c r="D33" i="14"/>
  <c r="AD33" i="14" s="1"/>
  <c r="D34" i="14"/>
  <c r="D35" i="14"/>
  <c r="D36" i="14"/>
  <c r="AD36" i="14" s="1"/>
  <c r="D37" i="14"/>
  <c r="AD37" i="14" s="1"/>
  <c r="D38" i="14"/>
  <c r="D39" i="14"/>
  <c r="D40" i="14"/>
  <c r="D41" i="14"/>
  <c r="AD41" i="14" s="1"/>
  <c r="D42" i="14"/>
  <c r="F32" i="14"/>
  <c r="AE32" i="14" s="1"/>
  <c r="F33" i="14"/>
  <c r="F34" i="14"/>
  <c r="F35" i="14"/>
  <c r="F36" i="14"/>
  <c r="F37" i="14"/>
  <c r="AE37" i="14" s="1"/>
  <c r="F38" i="14"/>
  <c r="F39" i="14"/>
  <c r="AE39" i="14" s="1"/>
  <c r="F40" i="14"/>
  <c r="F41" i="14"/>
  <c r="F42" i="14"/>
  <c r="H32" i="14"/>
  <c r="H33" i="14"/>
  <c r="H34" i="14"/>
  <c r="H35" i="14"/>
  <c r="AF35" i="14" s="1"/>
  <c r="H36" i="14"/>
  <c r="H37" i="14"/>
  <c r="H38" i="14"/>
  <c r="H39" i="14"/>
  <c r="H40" i="14"/>
  <c r="H41" i="14"/>
  <c r="H42" i="14"/>
  <c r="J32" i="14"/>
  <c r="J33" i="14"/>
  <c r="AG33" i="14" s="1"/>
  <c r="J34" i="14"/>
  <c r="J35" i="14"/>
  <c r="AG35" i="14" s="1"/>
  <c r="J36" i="14"/>
  <c r="J37" i="14"/>
  <c r="J38" i="14"/>
  <c r="J39" i="14"/>
  <c r="AG39" i="14" s="1"/>
  <c r="J40" i="14"/>
  <c r="AG40" i="14" s="1"/>
  <c r="J41" i="14"/>
  <c r="AG41" i="14" s="1"/>
  <c r="J42" i="14"/>
  <c r="L32" i="14"/>
  <c r="L33" i="14"/>
  <c r="AH33" i="14" s="1"/>
  <c r="L34" i="14"/>
  <c r="L35" i="14"/>
  <c r="L36" i="14"/>
  <c r="AH36" i="14" s="1"/>
  <c r="L37" i="14"/>
  <c r="L38" i="14"/>
  <c r="L39" i="14"/>
  <c r="L40" i="14"/>
  <c r="L41" i="14"/>
  <c r="AH41" i="14" s="1"/>
  <c r="L42" i="14"/>
  <c r="Q32" i="14"/>
  <c r="Q33" i="14"/>
  <c r="Q34" i="14"/>
  <c r="Q35" i="14"/>
  <c r="Q36" i="14"/>
  <c r="Q37" i="14"/>
  <c r="Q38" i="14"/>
  <c r="Q39" i="14"/>
  <c r="Q40" i="14"/>
  <c r="Q41" i="14"/>
  <c r="Q42" i="14"/>
  <c r="P32" i="14"/>
  <c r="P33" i="14"/>
  <c r="P34" i="14"/>
  <c r="P35" i="14"/>
  <c r="P36" i="14"/>
  <c r="P37" i="14"/>
  <c r="P38" i="14"/>
  <c r="P39" i="14"/>
  <c r="P40" i="14"/>
  <c r="P41" i="14"/>
  <c r="P42" i="14"/>
  <c r="O19" i="14"/>
  <c r="O6" i="14"/>
  <c r="O20" i="14"/>
  <c r="O7" i="14"/>
  <c r="O21" i="14"/>
  <c r="O8" i="14"/>
  <c r="O34" i="14"/>
  <c r="O22" i="14"/>
  <c r="O35" i="14" s="1"/>
  <c r="O9" i="14"/>
  <c r="O23" i="14"/>
  <c r="O10" i="14"/>
  <c r="O36" i="14"/>
  <c r="O24" i="14"/>
  <c r="O11" i="14"/>
  <c r="O37" i="14" s="1"/>
  <c r="O25" i="14"/>
  <c r="O12" i="14"/>
  <c r="O26" i="14"/>
  <c r="O13" i="14"/>
  <c r="O27" i="14"/>
  <c r="O14" i="14"/>
  <c r="O28" i="14"/>
  <c r="O15" i="14"/>
  <c r="O29" i="14"/>
  <c r="O16" i="14"/>
  <c r="N6" i="14"/>
  <c r="N32" i="14" s="1"/>
  <c r="N19" i="14"/>
  <c r="N20" i="14"/>
  <c r="N7" i="14"/>
  <c r="N21" i="14"/>
  <c r="N34" i="14" s="1"/>
  <c r="N8" i="14"/>
  <c r="N22" i="14"/>
  <c r="N35" i="14" s="1"/>
  <c r="N9" i="14"/>
  <c r="N23" i="14"/>
  <c r="N36" i="14" s="1"/>
  <c r="N10" i="14"/>
  <c r="N24" i="14"/>
  <c r="N37" i="14" s="1"/>
  <c r="N11" i="14"/>
  <c r="N12" i="14"/>
  <c r="N38" i="14" s="1"/>
  <c r="N25" i="14"/>
  <c r="N26" i="14"/>
  <c r="N13" i="14"/>
  <c r="N39" i="14" s="1"/>
  <c r="N14" i="14"/>
  <c r="N27" i="14"/>
  <c r="N15" i="14"/>
  <c r="N28" i="14"/>
  <c r="N29" i="14"/>
  <c r="N42" i="14" s="1"/>
  <c r="N16" i="14"/>
  <c r="AH42" i="14"/>
  <c r="AG42" i="14"/>
  <c r="AF42" i="14"/>
  <c r="AE42" i="14"/>
  <c r="AD42" i="14"/>
  <c r="AC42" i="14"/>
  <c r="AH40" i="14"/>
  <c r="AH39" i="14"/>
  <c r="AH38" i="14"/>
  <c r="AG38" i="14"/>
  <c r="AH37" i="14"/>
  <c r="AG37" i="14"/>
  <c r="AF37" i="14"/>
  <c r="AI36" i="14"/>
  <c r="AG36" i="14"/>
  <c r="AF36" i="14"/>
  <c r="AE36" i="14"/>
  <c r="AH35" i="14"/>
  <c r="AE35" i="14"/>
  <c r="AC35" i="14"/>
  <c r="AH34" i="14"/>
  <c r="AG34" i="14"/>
  <c r="AF34" i="14"/>
  <c r="AE34" i="14"/>
  <c r="AD34" i="14"/>
  <c r="AC34" i="14"/>
  <c r="AH32" i="14"/>
  <c r="B30" i="14"/>
  <c r="T30" i="14" s="1"/>
  <c r="D30" i="14"/>
  <c r="AD30" i="14" s="1"/>
  <c r="F30" i="14"/>
  <c r="V30" i="14" s="1"/>
  <c r="H30" i="14"/>
  <c r="W30" i="14" s="1"/>
  <c r="J30" i="14"/>
  <c r="L30" i="14"/>
  <c r="AH30" i="14"/>
  <c r="AG30" i="14"/>
  <c r="Q30" i="14"/>
  <c r="P30" i="14"/>
  <c r="AI29" i="14"/>
  <c r="AH29" i="14"/>
  <c r="AG29" i="14"/>
  <c r="AF29" i="14"/>
  <c r="AE29" i="14"/>
  <c r="AD29" i="14"/>
  <c r="AC29" i="14"/>
  <c r="AI28" i="14"/>
  <c r="AH28" i="14"/>
  <c r="AG28" i="14"/>
  <c r="AF28" i="14"/>
  <c r="AE28" i="14"/>
  <c r="AD28" i="14"/>
  <c r="AC28" i="14"/>
  <c r="AI27" i="14"/>
  <c r="AH27" i="14"/>
  <c r="AG27" i="14"/>
  <c r="AF27" i="14"/>
  <c r="AE27" i="14"/>
  <c r="AD27" i="14"/>
  <c r="AC27" i="14"/>
  <c r="AI26" i="14"/>
  <c r="AH26" i="14"/>
  <c r="AG26" i="14"/>
  <c r="AF26" i="14"/>
  <c r="AE26" i="14"/>
  <c r="AD26" i="14"/>
  <c r="AC26" i="14"/>
  <c r="AI25" i="14"/>
  <c r="AH25" i="14"/>
  <c r="AG25" i="14"/>
  <c r="AF25" i="14"/>
  <c r="AE25" i="14"/>
  <c r="AD25" i="14"/>
  <c r="AC25" i="14"/>
  <c r="AI24" i="14"/>
  <c r="AH24" i="14"/>
  <c r="AG24" i="14"/>
  <c r="AF24" i="14"/>
  <c r="AE24" i="14"/>
  <c r="AD24" i="14"/>
  <c r="AC24" i="14"/>
  <c r="AI23" i="14"/>
  <c r="AH23" i="14"/>
  <c r="AG23" i="14"/>
  <c r="AF23" i="14"/>
  <c r="AE23" i="14"/>
  <c r="AD23" i="14"/>
  <c r="AC23" i="14"/>
  <c r="AI22" i="14"/>
  <c r="AH22" i="14"/>
  <c r="AG22" i="14"/>
  <c r="AF22" i="14"/>
  <c r="AE22" i="14"/>
  <c r="AD22" i="14"/>
  <c r="AC22" i="14"/>
  <c r="AI21" i="14"/>
  <c r="AH21" i="14"/>
  <c r="AG21" i="14"/>
  <c r="AF21" i="14"/>
  <c r="AE21" i="14"/>
  <c r="AD21" i="14"/>
  <c r="AC21" i="14"/>
  <c r="AI20" i="14"/>
  <c r="AH20" i="14"/>
  <c r="AG20" i="14"/>
  <c r="AF20" i="14"/>
  <c r="AE20" i="14"/>
  <c r="AD20" i="14"/>
  <c r="AC20" i="14"/>
  <c r="AI19" i="14"/>
  <c r="AH19" i="14"/>
  <c r="AG19" i="14"/>
  <c r="AF19" i="14"/>
  <c r="AE19" i="14"/>
  <c r="AD19" i="14"/>
  <c r="AC19" i="14"/>
  <c r="B17" i="14"/>
  <c r="T17" i="14" s="1"/>
  <c r="D17" i="14"/>
  <c r="U17" i="14" s="1"/>
  <c r="F17" i="14"/>
  <c r="V17" i="14" s="1"/>
  <c r="H17" i="14"/>
  <c r="J17" i="14"/>
  <c r="AG17" i="14" s="1"/>
  <c r="L17" i="14"/>
  <c r="AH17" i="14"/>
  <c r="Q17" i="14"/>
  <c r="P17" i="14"/>
  <c r="AI16" i="14"/>
  <c r="AH16" i="14"/>
  <c r="AG16" i="14"/>
  <c r="AF16" i="14"/>
  <c r="AE16" i="14"/>
  <c r="AD16" i="14"/>
  <c r="AC16" i="14"/>
  <c r="AI15" i="14"/>
  <c r="AH15" i="14"/>
  <c r="AG15" i="14"/>
  <c r="AF15" i="14"/>
  <c r="AE15" i="14"/>
  <c r="AD15" i="14"/>
  <c r="AC15" i="14"/>
  <c r="AI14" i="14"/>
  <c r="AH14" i="14"/>
  <c r="AG14" i="14"/>
  <c r="AF14" i="14"/>
  <c r="AE14" i="14"/>
  <c r="AD14" i="14"/>
  <c r="AC14" i="14"/>
  <c r="AI13" i="14"/>
  <c r="AH13" i="14"/>
  <c r="AG13" i="14"/>
  <c r="AF13" i="14"/>
  <c r="AE13" i="14"/>
  <c r="AD13" i="14"/>
  <c r="AC13" i="14"/>
  <c r="AI12" i="14"/>
  <c r="AH12" i="14"/>
  <c r="AG12" i="14"/>
  <c r="AF12" i="14"/>
  <c r="AE12" i="14"/>
  <c r="AD12" i="14"/>
  <c r="AC12" i="14"/>
  <c r="AI11" i="14"/>
  <c r="AH11" i="14"/>
  <c r="AG11" i="14"/>
  <c r="AF11" i="14"/>
  <c r="AE11" i="14"/>
  <c r="AD11" i="14"/>
  <c r="AC11" i="14"/>
  <c r="AI10" i="14"/>
  <c r="AH10" i="14"/>
  <c r="AG10" i="14"/>
  <c r="AF10" i="14"/>
  <c r="AE10" i="14"/>
  <c r="AD10" i="14"/>
  <c r="AC10" i="14"/>
  <c r="AI9" i="14"/>
  <c r="AH9" i="14"/>
  <c r="AG9" i="14"/>
  <c r="AF9" i="14"/>
  <c r="AE9" i="14"/>
  <c r="AD9" i="14"/>
  <c r="AC9" i="14"/>
  <c r="AI8" i="14"/>
  <c r="AH8" i="14"/>
  <c r="AG8" i="14"/>
  <c r="AF8" i="14"/>
  <c r="AE8" i="14"/>
  <c r="AD8" i="14"/>
  <c r="AC8" i="14"/>
  <c r="AI7" i="14"/>
  <c r="AH7" i="14"/>
  <c r="AG7" i="14"/>
  <c r="AF7" i="14"/>
  <c r="AE7" i="14"/>
  <c r="AD7" i="14"/>
  <c r="AC7" i="14"/>
  <c r="AI6" i="14"/>
  <c r="AH6" i="14"/>
  <c r="AG6" i="14"/>
  <c r="AF6" i="14"/>
  <c r="AE6" i="14"/>
  <c r="AD6" i="14"/>
  <c r="AC6" i="14"/>
  <c r="AF30" i="14" l="1"/>
  <c r="AF39" i="14"/>
  <c r="AC40" i="14"/>
  <c r="AC33" i="14"/>
  <c r="AF32" i="14"/>
  <c r="AF17" i="14"/>
  <c r="O41" i="14"/>
  <c r="AF41" i="14"/>
  <c r="AD39" i="14"/>
  <c r="O17" i="14"/>
  <c r="AF40" i="14"/>
  <c r="AD38" i="14"/>
  <c r="AC41" i="14"/>
  <c r="O38" i="14"/>
  <c r="AE40" i="14"/>
  <c r="AF33" i="14"/>
  <c r="G4" i="20"/>
  <c r="C32" i="15"/>
  <c r="I26" i="20" s="1"/>
  <c r="E29" i="15"/>
  <c r="J23" i="20" s="1"/>
  <c r="E28" i="15"/>
  <c r="J22" i="20" s="1"/>
  <c r="E26" i="15"/>
  <c r="J20" i="20" s="1"/>
  <c r="AE30" i="14"/>
  <c r="AD40" i="14"/>
  <c r="U30" i="14"/>
  <c r="AF38" i="14"/>
  <c r="N40" i="14"/>
  <c r="AE33" i="14"/>
  <c r="O30" i="14"/>
  <c r="G14" i="20"/>
  <c r="AE17" i="14"/>
  <c r="AE41" i="14"/>
  <c r="AC17" i="14"/>
  <c r="AI38" i="14"/>
  <c r="C43" i="14"/>
  <c r="G20" i="20" s="1"/>
  <c r="O40" i="14"/>
  <c r="W17" i="14"/>
  <c r="AI32" i="14"/>
  <c r="AD32" i="14"/>
  <c r="O33" i="14"/>
  <c r="O32" i="14"/>
  <c r="E43" i="14"/>
  <c r="D35" i="18"/>
  <c r="R35" i="18" s="1"/>
  <c r="R22" i="18"/>
  <c r="Z19" i="14"/>
  <c r="U35" i="14"/>
  <c r="B40" i="18"/>
  <c r="I28" i="18"/>
  <c r="H28" i="18" s="1"/>
  <c r="T28" i="18" s="1"/>
  <c r="D31" i="18"/>
  <c r="R31" i="18" s="1"/>
  <c r="M23" i="18"/>
  <c r="D40" i="18"/>
  <c r="D21" i="19"/>
  <c r="J29" i="13"/>
  <c r="G13" i="20"/>
  <c r="H29" i="13"/>
  <c r="K29" i="13"/>
  <c r="G29" i="13"/>
  <c r="E26" i="20" s="1"/>
  <c r="F40" i="18"/>
  <c r="Z26" i="14"/>
  <c r="E10" i="20"/>
  <c r="G6" i="20"/>
  <c r="G7" i="18"/>
  <c r="G33" i="18" s="1"/>
  <c r="I8" i="18"/>
  <c r="H8" i="18" s="1"/>
  <c r="T8" i="18" s="1"/>
  <c r="G9" i="18"/>
  <c r="F9" i="18" s="1"/>
  <c r="I37" i="18"/>
  <c r="I12" i="18"/>
  <c r="H12" i="18" s="1"/>
  <c r="T12" i="18" s="1"/>
  <c r="C4" i="20"/>
  <c r="E23" i="20"/>
  <c r="B23" i="20"/>
  <c r="D26" i="19"/>
  <c r="O11" i="18"/>
  <c r="O13" i="18"/>
  <c r="I7" i="18"/>
  <c r="H7" i="18" s="1"/>
  <c r="I9" i="18"/>
  <c r="H9" i="18" s="1"/>
  <c r="T9" i="18" s="1"/>
  <c r="G10" i="18"/>
  <c r="G15" i="18"/>
  <c r="F15" i="18" s="1"/>
  <c r="S15" i="18" s="1"/>
  <c r="I6" i="18"/>
  <c r="H6" i="18" s="1"/>
  <c r="T6" i="18" s="1"/>
  <c r="C11" i="19"/>
  <c r="Z16" i="14"/>
  <c r="C12" i="18"/>
  <c r="B12" i="18" s="1"/>
  <c r="Q12" i="18" s="1"/>
  <c r="K12" i="18"/>
  <c r="J12" i="18" s="1"/>
  <c r="U12" i="18" s="1"/>
  <c r="O5" i="18"/>
  <c r="M7" i="18"/>
  <c r="L7" i="18" s="1"/>
  <c r="M8" i="18"/>
  <c r="L8" i="18" s="1"/>
  <c r="I10" i="18"/>
  <c r="H10" i="18" s="1"/>
  <c r="T10" i="18" s="1"/>
  <c r="I15" i="18"/>
  <c r="B22" i="20"/>
  <c r="C9" i="18"/>
  <c r="B9" i="18" s="1"/>
  <c r="Q9" i="18" s="1"/>
  <c r="M9" i="18"/>
  <c r="L9" i="18" s="1"/>
  <c r="K10" i="18"/>
  <c r="J10" i="18" s="1"/>
  <c r="U10" i="18" s="1"/>
  <c r="E12" i="18"/>
  <c r="D12" i="18" s="1"/>
  <c r="R12" i="18" s="1"/>
  <c r="M12" i="18"/>
  <c r="B10" i="20"/>
  <c r="I29" i="13"/>
  <c r="B21" i="20"/>
  <c r="L23" i="18"/>
  <c r="V23" i="18" s="1"/>
  <c r="M36" i="18"/>
  <c r="D28" i="19"/>
  <c r="E18" i="18"/>
  <c r="I20" i="18"/>
  <c r="E21" i="18"/>
  <c r="D21" i="18" s="1"/>
  <c r="R21" i="18" s="1"/>
  <c r="M21" i="18"/>
  <c r="G22" i="18"/>
  <c r="I23" i="18"/>
  <c r="I39" i="18"/>
  <c r="I40" i="18"/>
  <c r="C28" i="18"/>
  <c r="B28" i="18" s="1"/>
  <c r="Q28" i="18" s="1"/>
  <c r="J41" i="18"/>
  <c r="C27" i="19"/>
  <c r="Z22" i="14"/>
  <c r="Z28" i="14"/>
  <c r="O24" i="18"/>
  <c r="D37" i="18"/>
  <c r="R37" i="18" s="1"/>
  <c r="B41" i="18"/>
  <c r="C36" i="18"/>
  <c r="O27" i="18"/>
  <c r="E27" i="18" s="1"/>
  <c r="K20" i="18"/>
  <c r="J20" i="18" s="1"/>
  <c r="G21" i="18"/>
  <c r="F21" i="18" s="1"/>
  <c r="S21" i="18" s="1"/>
  <c r="C22" i="18"/>
  <c r="B22" i="18" s="1"/>
  <c r="Q22" i="18" s="1"/>
  <c r="I22" i="18"/>
  <c r="K23" i="18"/>
  <c r="J23" i="18" s="1"/>
  <c r="U23" i="18" s="1"/>
  <c r="F21" i="20"/>
  <c r="C20" i="20"/>
  <c r="Z20" i="14"/>
  <c r="Z24" i="14"/>
  <c r="C34" i="18"/>
  <c r="E20" i="18"/>
  <c r="D20" i="18" s="1"/>
  <c r="R20" i="18" s="1"/>
  <c r="M20" i="18"/>
  <c r="L20" i="18" s="1"/>
  <c r="V20" i="18" s="1"/>
  <c r="I21" i="18"/>
  <c r="K22" i="18"/>
  <c r="J22" i="18" s="1"/>
  <c r="U22" i="18" s="1"/>
  <c r="F41" i="18"/>
  <c r="R40" i="18"/>
  <c r="C31" i="19"/>
  <c r="C29" i="13"/>
  <c r="F26" i="20" s="1"/>
  <c r="F16" i="18"/>
  <c r="S16" i="18" s="1"/>
  <c r="S6" i="18"/>
  <c r="M14" i="18"/>
  <c r="B36" i="18"/>
  <c r="H16" i="18"/>
  <c r="T16" i="18" s="1"/>
  <c r="E29" i="13"/>
  <c r="G22" i="20"/>
  <c r="Z14" i="14"/>
  <c r="G7" i="20"/>
  <c r="Z11" i="14"/>
  <c r="C14" i="18"/>
  <c r="E14" i="18"/>
  <c r="C33" i="18"/>
  <c r="C10" i="20"/>
  <c r="D29" i="13"/>
  <c r="Z9" i="14"/>
  <c r="Z17" i="14"/>
  <c r="C41" i="18"/>
  <c r="D5" i="19"/>
  <c r="D25" i="19" s="1"/>
  <c r="G14" i="18"/>
  <c r="I14" i="18"/>
  <c r="C21" i="20"/>
  <c r="AE38" i="14"/>
  <c r="U40" i="14"/>
  <c r="C26" i="13"/>
  <c r="W39" i="14" s="1"/>
  <c r="H27" i="13"/>
  <c r="AI40" i="14"/>
  <c r="E30" i="19"/>
  <c r="U32" i="14"/>
  <c r="U39" i="14"/>
  <c r="T39" i="18"/>
  <c r="E28" i="19"/>
  <c r="D32" i="15"/>
  <c r="E32" i="15" s="1"/>
  <c r="J26" i="20" s="1"/>
  <c r="AC30" i="14"/>
  <c r="AI30" i="14"/>
  <c r="O42" i="14"/>
  <c r="O39" i="14"/>
  <c r="AI33" i="14"/>
  <c r="N39" i="18"/>
  <c r="H43" i="14"/>
  <c r="L43" i="14"/>
  <c r="AH43" i="14" s="1"/>
  <c r="AI41" i="14"/>
  <c r="U8" i="18"/>
  <c r="J34" i="18"/>
  <c r="E27" i="19"/>
  <c r="N30" i="14"/>
  <c r="N41" i="14"/>
  <c r="P43" i="14"/>
  <c r="U20" i="18"/>
  <c r="J33" i="18"/>
  <c r="AD17" i="14"/>
  <c r="AI17" i="14"/>
  <c r="B43" i="14"/>
  <c r="N33" i="14"/>
  <c r="F43" i="14"/>
  <c r="AE43" i="14" s="1"/>
  <c r="AC39" i="14"/>
  <c r="AI39" i="14"/>
  <c r="AC37" i="14"/>
  <c r="AI37" i="14"/>
  <c r="Q43" i="14"/>
  <c r="J43" i="14"/>
  <c r="AG43" i="14" s="1"/>
  <c r="D43" i="14"/>
  <c r="U43" i="14" s="1"/>
  <c r="AD35" i="14"/>
  <c r="AI35" i="14"/>
  <c r="N40" i="18"/>
  <c r="R7" i="18"/>
  <c r="E26" i="19"/>
  <c r="C38" i="18"/>
  <c r="K41" i="18"/>
  <c r="T24" i="18"/>
  <c r="I27" i="18"/>
  <c r="B20" i="18"/>
  <c r="D36" i="18"/>
  <c r="R36" i="18" s="1"/>
  <c r="I43" i="14"/>
  <c r="G23" i="20" s="1"/>
  <c r="C22" i="20"/>
  <c r="G16" i="20"/>
  <c r="B25" i="20"/>
  <c r="C25" i="20" s="1"/>
  <c r="D25" i="20"/>
  <c r="E25" i="19"/>
  <c r="K27" i="18"/>
  <c r="B34" i="18"/>
  <c r="F34" i="18"/>
  <c r="B38" i="18"/>
  <c r="N17" i="14"/>
  <c r="N11" i="18"/>
  <c r="K33" i="18"/>
  <c r="K34" i="18"/>
  <c r="G41" i="18"/>
  <c r="C5" i="18"/>
  <c r="T7" i="18"/>
  <c r="V8" i="18"/>
  <c r="C18" i="18"/>
  <c r="M27" i="18"/>
  <c r="F7" i="18"/>
  <c r="E28" i="18"/>
  <c r="B18" i="20"/>
  <c r="C18" i="20" s="1"/>
  <c r="C23" i="20"/>
  <c r="N13" i="18"/>
  <c r="G34" i="18"/>
  <c r="G5" i="18"/>
  <c r="V7" i="18"/>
  <c r="Q15" i="18"/>
  <c r="G18" i="18"/>
  <c r="D38" i="18"/>
  <c r="R38" i="18" s="1"/>
  <c r="D24" i="20"/>
  <c r="K39" i="18"/>
  <c r="K40" i="18"/>
  <c r="B24" i="20"/>
  <c r="C24" i="20" s="1"/>
  <c r="K37" i="18"/>
  <c r="G25" i="20"/>
  <c r="AG32" i="14"/>
  <c r="N14" i="18"/>
  <c r="E33" i="18"/>
  <c r="E34" i="18"/>
  <c r="E35" i="18"/>
  <c r="E36" i="18"/>
  <c r="D11" i="19"/>
  <c r="E11" i="19" s="1"/>
  <c r="I5" i="18"/>
  <c r="S9" i="18"/>
  <c r="L41" i="18"/>
  <c r="C8" i="20"/>
  <c r="C5" i="20"/>
  <c r="G5" i="20"/>
  <c r="Y37" i="14"/>
  <c r="C35" i="18"/>
  <c r="G38" i="18"/>
  <c r="K5" i="18"/>
  <c r="M18" i="18"/>
  <c r="I18" i="18"/>
  <c r="S25" i="18"/>
  <c r="C27" i="18"/>
  <c r="D20" i="20"/>
  <c r="C37" i="18"/>
  <c r="B29" i="13"/>
  <c r="C39" i="18"/>
  <c r="C31" i="18"/>
  <c r="C40" i="18"/>
  <c r="U9" i="18"/>
  <c r="G27" i="18"/>
  <c r="H31" i="18"/>
  <c r="C15" i="20"/>
  <c r="G15" i="20"/>
  <c r="Z40" i="14"/>
  <c r="Z32" i="14"/>
  <c r="Z41" i="14"/>
  <c r="Z33" i="14"/>
  <c r="Z42" i="14"/>
  <c r="Z34" i="14"/>
  <c r="Z35" i="14"/>
  <c r="Z36" i="14"/>
  <c r="Z37" i="14"/>
  <c r="Z38" i="14"/>
  <c r="Z39" i="14"/>
  <c r="O26" i="18"/>
  <c r="C6" i="18"/>
  <c r="E19" i="18"/>
  <c r="D19" i="18" s="1"/>
  <c r="K6" i="18"/>
  <c r="M19" i="18"/>
  <c r="L19" i="18" s="1"/>
  <c r="C14" i="20"/>
  <c r="D18" i="20"/>
  <c r="Z30" i="14"/>
  <c r="U34" i="14"/>
  <c r="U42" i="14"/>
  <c r="Z29" i="14"/>
  <c r="U33" i="14"/>
  <c r="U41" i="14"/>
  <c r="G40" i="18"/>
  <c r="E6" i="18"/>
  <c r="G19" i="18"/>
  <c r="M6" i="18"/>
  <c r="C21" i="19"/>
  <c r="E21" i="19" s="1"/>
  <c r="D21" i="20"/>
  <c r="D23" i="20"/>
  <c r="I19" i="18"/>
  <c r="I10" i="20"/>
  <c r="W32" i="14"/>
  <c r="U38" i="14"/>
  <c r="C27" i="13"/>
  <c r="B32" i="15"/>
  <c r="H26" i="20" s="1"/>
  <c r="Z25" i="14"/>
  <c r="U37" i="14"/>
  <c r="C19" i="18"/>
  <c r="B19" i="18" s="1"/>
  <c r="K19" i="18"/>
  <c r="J19" i="18" s="1"/>
  <c r="U36" i="14"/>
  <c r="W38" i="14"/>
  <c r="C25" i="13"/>
  <c r="H28" i="13"/>
  <c r="V39" i="18" s="1"/>
  <c r="H23" i="13"/>
  <c r="N43" i="14" l="1"/>
  <c r="O43" i="14"/>
  <c r="Z43" i="14"/>
  <c r="AF43" i="14"/>
  <c r="G21" i="20"/>
  <c r="AD43" i="14"/>
  <c r="L36" i="18"/>
  <c r="K35" i="18"/>
  <c r="B35" i="18"/>
  <c r="D33" i="18"/>
  <c r="R33" i="18" s="1"/>
  <c r="J35" i="18"/>
  <c r="O37" i="18"/>
  <c r="I38" i="18"/>
  <c r="M5" i="18"/>
  <c r="E5" i="18"/>
  <c r="E16" i="18" s="1"/>
  <c r="F10" i="18"/>
  <c r="G36" i="18"/>
  <c r="L35" i="18"/>
  <c r="V35" i="18" s="1"/>
  <c r="V9" i="18"/>
  <c r="D31" i="19"/>
  <c r="E31" i="19" s="1"/>
  <c r="E38" i="18"/>
  <c r="M35" i="18"/>
  <c r="I13" i="18"/>
  <c r="I16" i="18" s="1"/>
  <c r="E13" i="18"/>
  <c r="C13" i="18"/>
  <c r="C16" i="18" s="1"/>
  <c r="K13" i="18"/>
  <c r="K16" i="18" s="1"/>
  <c r="M13" i="18"/>
  <c r="G13" i="18"/>
  <c r="G16" i="18" s="1"/>
  <c r="O39" i="18"/>
  <c r="H38" i="18"/>
  <c r="T38" i="18" s="1"/>
  <c r="H15" i="18"/>
  <c r="I41" i="18"/>
  <c r="Q36" i="18"/>
  <c r="E20" i="20"/>
  <c r="J38" i="18"/>
  <c r="M16" i="18"/>
  <c r="K38" i="18"/>
  <c r="L12" i="18"/>
  <c r="M38" i="18"/>
  <c r="F22" i="18"/>
  <c r="G35" i="18"/>
  <c r="H22" i="18"/>
  <c r="I35" i="18"/>
  <c r="D22" i="20"/>
  <c r="W40" i="14"/>
  <c r="L33" i="18"/>
  <c r="D34" i="18"/>
  <c r="R34" i="18" s="1"/>
  <c r="H20" i="18"/>
  <c r="I33" i="18"/>
  <c r="L21" i="18"/>
  <c r="M34" i="18"/>
  <c r="J36" i="18"/>
  <c r="K36" i="18"/>
  <c r="W37" i="14"/>
  <c r="M33" i="18"/>
  <c r="O33" i="18" s="1"/>
  <c r="H21" i="18"/>
  <c r="I34" i="18"/>
  <c r="H23" i="18"/>
  <c r="I36" i="18"/>
  <c r="S41" i="18"/>
  <c r="F25" i="20"/>
  <c r="S31" i="18"/>
  <c r="Y42" i="14"/>
  <c r="Y33" i="14"/>
  <c r="Y41" i="14"/>
  <c r="W43" i="14"/>
  <c r="W34" i="14"/>
  <c r="F23" i="20"/>
  <c r="H37" i="18"/>
  <c r="T37" i="18" s="1"/>
  <c r="W33" i="14"/>
  <c r="W42" i="14"/>
  <c r="W41" i="14"/>
  <c r="W36" i="14"/>
  <c r="Y39" i="14"/>
  <c r="V40" i="18"/>
  <c r="S40" i="18"/>
  <c r="Y43" i="14"/>
  <c r="Y38" i="14"/>
  <c r="T40" i="18"/>
  <c r="W35" i="14"/>
  <c r="Q34" i="18"/>
  <c r="T35" i="14"/>
  <c r="X38" i="14"/>
  <c r="X39" i="14"/>
  <c r="X40" i="14"/>
  <c r="X32" i="14"/>
  <c r="X41" i="14"/>
  <c r="X33" i="14"/>
  <c r="X42" i="14"/>
  <c r="X34" i="14"/>
  <c r="X43" i="14"/>
  <c r="X35" i="14"/>
  <c r="X36" i="14"/>
  <c r="X37" i="14"/>
  <c r="F24" i="20"/>
  <c r="J37" i="18"/>
  <c r="U37" i="18" s="1"/>
  <c r="U31" i="18"/>
  <c r="U19" i="18"/>
  <c r="J29" i="18"/>
  <c r="U29" i="18" s="1"/>
  <c r="Q39" i="18"/>
  <c r="V31" i="18"/>
  <c r="L37" i="18"/>
  <c r="V37" i="18" s="1"/>
  <c r="Q19" i="18"/>
  <c r="B29" i="18"/>
  <c r="L6" i="18"/>
  <c r="M32" i="18"/>
  <c r="T32" i="14"/>
  <c r="J6" i="18"/>
  <c r="K32" i="18"/>
  <c r="G24" i="20"/>
  <c r="O40" i="18"/>
  <c r="Y36" i="14"/>
  <c r="Y32" i="14"/>
  <c r="V41" i="18"/>
  <c r="O34" i="18"/>
  <c r="V36" i="18"/>
  <c r="U41" i="18"/>
  <c r="U33" i="18"/>
  <c r="T38" i="14"/>
  <c r="T39" i="14"/>
  <c r="T41" i="14"/>
  <c r="T33" i="14"/>
  <c r="F20" i="20"/>
  <c r="B37" i="18"/>
  <c r="U39" i="18"/>
  <c r="U40" i="18"/>
  <c r="AC43" i="14"/>
  <c r="AI43" i="14"/>
  <c r="T34" i="14"/>
  <c r="V19" i="18"/>
  <c r="L29" i="18"/>
  <c r="V29" i="18" s="1"/>
  <c r="T42" i="14"/>
  <c r="V36" i="14"/>
  <c r="V37" i="14"/>
  <c r="V38" i="14"/>
  <c r="V43" i="14"/>
  <c r="V39" i="14"/>
  <c r="V40" i="14"/>
  <c r="V32" i="14"/>
  <c r="V41" i="14"/>
  <c r="V33" i="14"/>
  <c r="V42" i="14"/>
  <c r="V34" i="14"/>
  <c r="V35" i="14"/>
  <c r="F22" i="20"/>
  <c r="F37" i="18"/>
  <c r="S37" i="18" s="1"/>
  <c r="T37" i="14"/>
  <c r="G32" i="18"/>
  <c r="G42" i="18" s="1"/>
  <c r="F19" i="18"/>
  <c r="D29" i="18"/>
  <c r="R29" i="18" s="1"/>
  <c r="R19" i="18"/>
  <c r="O31" i="18"/>
  <c r="C42" i="18"/>
  <c r="Y35" i="14"/>
  <c r="Y40" i="14"/>
  <c r="U38" i="18"/>
  <c r="Q35" i="18"/>
  <c r="V33" i="18"/>
  <c r="D6" i="18"/>
  <c r="E32" i="18"/>
  <c r="E42" i="18" s="1"/>
  <c r="T40" i="14"/>
  <c r="T43" i="14"/>
  <c r="B6" i="18"/>
  <c r="C32" i="18"/>
  <c r="Q38" i="18"/>
  <c r="Q20" i="18"/>
  <c r="B33" i="18"/>
  <c r="Q40" i="18"/>
  <c r="T36" i="14"/>
  <c r="C26" i="18"/>
  <c r="C29" i="18" s="1"/>
  <c r="M26" i="18"/>
  <c r="M29" i="18" s="1"/>
  <c r="I26" i="18"/>
  <c r="I29" i="18" s="1"/>
  <c r="K26" i="18"/>
  <c r="K29" i="18" s="1"/>
  <c r="G26" i="18"/>
  <c r="G29" i="18" s="1"/>
  <c r="E26" i="18"/>
  <c r="E29" i="18" s="1"/>
  <c r="D26" i="20"/>
  <c r="B26" i="20"/>
  <c r="C26" i="20" s="1"/>
  <c r="Y34" i="14"/>
  <c r="D28" i="18"/>
  <c r="E41" i="18"/>
  <c r="O41" i="18" s="1"/>
  <c r="U36" i="18"/>
  <c r="S39" i="18"/>
  <c r="U35" i="18"/>
  <c r="H19" i="18"/>
  <c r="I32" i="18"/>
  <c r="I42" i="18" s="1"/>
  <c r="T31" i="18"/>
  <c r="N31" i="18"/>
  <c r="Q31" i="18"/>
  <c r="S7" i="18"/>
  <c r="F33" i="18"/>
  <c r="S33" i="18" s="1"/>
  <c r="S34" i="18"/>
  <c r="S38" i="18"/>
  <c r="U34" i="18"/>
  <c r="Q41" i="18"/>
  <c r="M42" i="18" l="1"/>
  <c r="O38" i="18"/>
  <c r="O16" i="18"/>
  <c r="V12" i="18"/>
  <c r="L38" i="18"/>
  <c r="H41" i="18"/>
  <c r="T41" i="18" s="1"/>
  <c r="T15" i="18"/>
  <c r="S10" i="18"/>
  <c r="F36" i="18"/>
  <c r="S36" i="18" s="1"/>
  <c r="O36" i="18"/>
  <c r="O35" i="18"/>
  <c r="O29" i="18"/>
  <c r="T21" i="18"/>
  <c r="H34" i="18"/>
  <c r="V21" i="18"/>
  <c r="L34" i="18"/>
  <c r="V34" i="18" s="1"/>
  <c r="H36" i="18"/>
  <c r="T23" i="18"/>
  <c r="T20" i="18"/>
  <c r="H33" i="18"/>
  <c r="T33" i="18" s="1"/>
  <c r="T22" i="18"/>
  <c r="H35" i="18"/>
  <c r="T35" i="18" s="1"/>
  <c r="S22" i="18"/>
  <c r="F35" i="18"/>
  <c r="K42" i="18"/>
  <c r="O42" i="18" s="1"/>
  <c r="R28" i="18"/>
  <c r="D41" i="18"/>
  <c r="O32" i="18"/>
  <c r="B32" i="18"/>
  <c r="Q6" i="18"/>
  <c r="B16" i="18"/>
  <c r="Q37" i="18"/>
  <c r="N37" i="18"/>
  <c r="J32" i="18"/>
  <c r="U6" i="18"/>
  <c r="J16" i="18"/>
  <c r="U16" i="18" s="1"/>
  <c r="H29" i="18"/>
  <c r="T29" i="18" s="1"/>
  <c r="T19" i="18"/>
  <c r="H32" i="18"/>
  <c r="N33" i="18"/>
  <c r="Q33" i="18"/>
  <c r="L32" i="18"/>
  <c r="V6" i="18"/>
  <c r="L16" i="18"/>
  <c r="V16" i="18" s="1"/>
  <c r="Q29" i="18"/>
  <c r="F29" i="18"/>
  <c r="S29" i="18" s="1"/>
  <c r="S19" i="18"/>
  <c r="F32" i="18"/>
  <c r="D32" i="18"/>
  <c r="D16" i="18"/>
  <c r="R16" i="18" s="1"/>
  <c r="R6" i="18"/>
  <c r="V38" i="18" l="1"/>
  <c r="N38" i="18"/>
  <c r="N35" i="18"/>
  <c r="S35" i="18"/>
  <c r="T34" i="18"/>
  <c r="N34" i="18"/>
  <c r="T36" i="18"/>
  <c r="N36" i="18"/>
  <c r="N29" i="18"/>
  <c r="T32" i="18"/>
  <c r="H42" i="18"/>
  <c r="T42" i="18" s="1"/>
  <c r="N16" i="18"/>
  <c r="Q16" i="18"/>
  <c r="N32" i="18"/>
  <c r="Q32" i="18"/>
  <c r="B42" i="18"/>
  <c r="R32" i="18"/>
  <c r="D42" i="18"/>
  <c r="R42" i="18" s="1"/>
  <c r="V32" i="18"/>
  <c r="L42" i="18"/>
  <c r="V42" i="18" s="1"/>
  <c r="R41" i="18"/>
  <c r="N41" i="18"/>
  <c r="S32" i="18"/>
  <c r="F42" i="18"/>
  <c r="S42" i="18" s="1"/>
  <c r="U32" i="18"/>
  <c r="J42" i="18"/>
  <c r="U42" i="18" s="1"/>
  <c r="Q42" i="18" l="1"/>
  <c r="N42" i="18"/>
</calcChain>
</file>

<file path=xl/sharedStrings.xml><?xml version="1.0" encoding="utf-8"?>
<sst xmlns="http://schemas.openxmlformats.org/spreadsheetml/2006/main" count="689" uniqueCount="267">
  <si>
    <t xml:space="preserve">American Association of University Professors </t>
  </si>
  <si>
    <t xml:space="preserve"> </t>
  </si>
  <si>
    <t xml:space="preserve">Instructions for the Excel survey </t>
  </si>
  <si>
    <t>Start</t>
  </si>
  <si>
    <t>Registration (for new users only):  If you are not certain whether you are registered in our system, try the "Forgot Password" link first. If you are a new primary contact for the survey, or an existing primary contact, can register you in the system using the "Add a Colleague" function (under "Manage Your Account" in the menu). If this procedure is not available, click "Register" on the survey home page. Complete the required information, including designating an institution, and "Save." Existing survey data contacts will first be checked. If there is no conflict, your registration request will be submitted to AAUP Research for approval, and you will be notified by e-mail when your registration has been approved.</t>
  </si>
  <si>
    <r>
      <rPr>
        <sz val="11"/>
        <color rgb="FF333333"/>
        <rFont val="Arial"/>
        <family val="2"/>
      </rPr>
      <t xml:space="preserve">Existing Users Login:  </t>
    </r>
    <r>
      <rPr>
        <sz val="11"/>
        <color rgb="FF333333"/>
        <rFont val="Arial"/>
        <family val="2"/>
      </rPr>
      <t xml:space="preserve"> Log in using your e-mail address and password.  You will need to get a new password this year.  If you forget your password, click the "Forgot Password" link and it will be e-mailed to you. Passwords are case-sensitive.</t>
    </r>
  </si>
  <si>
    <r>
      <rPr>
        <sz val="11"/>
        <color rgb="FF333333"/>
        <rFont val="Arial"/>
        <family val="2"/>
      </rPr>
      <t>Manage Your Account:</t>
    </r>
    <r>
      <rPr>
        <sz val="11"/>
        <color rgb="FF333333"/>
        <rFont val="Arial"/>
        <family val="2"/>
      </rPr>
      <t xml:space="preserve"> Prior to beginning data entry for a survey, please verify your personal contact information in the "Manage Your Account" section.</t>
    </r>
  </si>
  <si>
    <r>
      <rPr>
        <sz val="11"/>
        <color rgb="FF333333"/>
        <rFont val="Arial"/>
        <family val="2"/>
      </rPr>
      <t>Options for Data Entry:</t>
    </r>
    <r>
      <rPr>
        <sz val="11"/>
        <color rgb="FF333333"/>
        <rFont val="Arial"/>
        <family val="2"/>
      </rPr>
      <t xml:space="preserve"> (1) Enter data in the Excel spreadsheet and upload file.  You may upload data directly from Excel to the FCS website.  (2) Data entry online in web portal. </t>
    </r>
  </si>
  <si>
    <t xml:space="preserve">https://research.aaup.org </t>
  </si>
  <si>
    <t>Instructions for Data Entry and Upload via Excel Spreadsheet</t>
  </si>
  <si>
    <r>
      <rPr>
        <b/>
        <sz val="11"/>
        <color rgb="FF000000"/>
        <rFont val="Arial"/>
        <family val="2"/>
      </rPr>
      <t xml:space="preserve">Complete the Excel file using the instructions for each form.  These are located at the </t>
    </r>
    <r>
      <rPr>
        <sz val="11"/>
        <color rgb="FF000000"/>
        <rFont val="Arial"/>
        <family val="2"/>
      </rPr>
      <t>bottom of each tab (form)</t>
    </r>
    <r>
      <rPr>
        <sz val="11"/>
        <color rgb="FF000000"/>
        <rFont val="Arial"/>
        <family val="2"/>
      </rPr>
      <t>.</t>
    </r>
  </si>
  <si>
    <r>
      <rPr>
        <b/>
        <sz val="11"/>
        <color rgb="FF000000"/>
        <rFont val="Arial"/>
        <family val="2"/>
      </rPr>
      <t xml:space="preserve">When all forms are complete, </t>
    </r>
    <r>
      <rPr>
        <sz val="11"/>
        <color rgb="FF000000"/>
        <rFont val="Arial"/>
        <family val="2"/>
      </rPr>
      <t>check the final tab labeled "Validity Checks."</t>
    </r>
    <r>
      <rPr>
        <sz val="11"/>
        <color rgb="FF000000"/>
        <rFont val="Arial"/>
        <family val="2"/>
      </rPr>
      <t xml:space="preserve"> This section shows basic problems with the data. Make any corrections necessary. If there are no issues to correct, save the file.</t>
    </r>
  </si>
  <si>
    <t>Prior to uploading data from the spreadsheet to FCS website you must have completed the start step (above).  The Template page will have instructions for uploading your Excel spreadsheet.</t>
  </si>
  <si>
    <t>Please complete the following fields to ensure proper identification of this file.</t>
  </si>
  <si>
    <t>Unit ID:</t>
  </si>
  <si>
    <t>OPE ID</t>
  </si>
  <si>
    <t>Institution:</t>
  </si>
  <si>
    <t>Respondent Name:</t>
  </si>
  <si>
    <t>Phone Number:</t>
  </si>
  <si>
    <t>E-Mail Address:</t>
  </si>
  <si>
    <t>Survey Year:</t>
  </si>
  <si>
    <r>
      <rPr>
        <b/>
        <sz val="10"/>
        <color rgb="FF000000"/>
        <rFont val="Arial"/>
        <family val="2"/>
      </rPr>
      <t>Note on Copy/Paste:</t>
    </r>
    <r>
      <rPr>
        <b/>
        <sz val="10"/>
        <color rgb="FF000000"/>
        <rFont val="Arial"/>
        <family val="2"/>
      </rPr>
      <t xml:space="preserve"> For best results, if you want to copy data from another source-including another Excel file-use only the "Paste Values" function. If you paste in values with decimal points or commas, the file may not function properly. If you need help with this feature, please contact AAUP Research.
</t>
    </r>
  </si>
  <si>
    <t>Form 1: Institutional Information</t>
  </si>
  <si>
    <t xml:space="preserve">Institutional Control </t>
  </si>
  <si>
    <t>Public</t>
  </si>
  <si>
    <t xml:space="preserve">Private Not-For-Profit </t>
  </si>
  <si>
    <t xml:space="preserve">Institutional Sector </t>
  </si>
  <si>
    <t>Private For-Profit</t>
  </si>
  <si>
    <t xml:space="preserve">AAUP Category </t>
  </si>
  <si>
    <t>Use Faculty Compensation Survey Institutional Category</t>
  </si>
  <si>
    <t xml:space="preserve">Carnegie Classification </t>
  </si>
  <si>
    <t>Doctoral</t>
  </si>
  <si>
    <t>Master's</t>
  </si>
  <si>
    <t xml:space="preserve">System </t>
  </si>
  <si>
    <t>Baccalaureate</t>
  </si>
  <si>
    <t>Associate's with Ranks</t>
  </si>
  <si>
    <t xml:space="preserve">Highest Degree Offered </t>
  </si>
  <si>
    <t>Associate's without Ranks</t>
  </si>
  <si>
    <t xml:space="preserve">Institution Grants Medical Degree </t>
  </si>
  <si>
    <t>Public, 4-year or above</t>
  </si>
  <si>
    <t xml:space="preserve">Publication Footnote </t>
  </si>
  <si>
    <t>Use Faculty Compensation Survey publication Footnote</t>
  </si>
  <si>
    <t>Private not-for-profit, 4-year or above</t>
  </si>
  <si>
    <t>Private for-profit, 4-year or above</t>
  </si>
  <si>
    <t xml:space="preserve">Conversion Factor </t>
  </si>
  <si>
    <t xml:space="preserve">Use Faculty Compensation Survey Conversion Factor, See Instructions Below  </t>
  </si>
  <si>
    <t>Public, 2-year</t>
  </si>
  <si>
    <t>Private not-for-profit, 2-year</t>
  </si>
  <si>
    <t xml:space="preserve">Eligible CIP  Codes </t>
  </si>
  <si>
    <t>Private for-profit, 2-year</t>
  </si>
  <si>
    <t xml:space="preserve">Campuses </t>
  </si>
  <si>
    <t>YES</t>
  </si>
  <si>
    <t xml:space="preserve">Comments </t>
  </si>
  <si>
    <t>NO</t>
  </si>
  <si>
    <t xml:space="preserve">Additional Comments </t>
  </si>
  <si>
    <t xml:space="preserve">Accuracy Confirmation </t>
  </si>
  <si>
    <t>---</t>
  </si>
  <si>
    <t xml:space="preserve">Deadline Change </t>
  </si>
  <si>
    <t>For a deadline change contact AAUP Research at aaupfcs@aaup.org and record your new deadline here.</t>
  </si>
  <si>
    <t>Decline</t>
  </si>
  <si>
    <t xml:space="preserve">Non-Submission </t>
  </si>
  <si>
    <t>No Tenure System</t>
  </si>
  <si>
    <t>Tenure System</t>
  </si>
  <si>
    <t xml:space="preserve">Tenure System </t>
  </si>
  <si>
    <t>Do Not Know</t>
  </si>
  <si>
    <t xml:space="preserve">Faculty Union </t>
  </si>
  <si>
    <t>No Faculty Union</t>
  </si>
  <si>
    <t>Some Faculty Union</t>
  </si>
  <si>
    <t xml:space="preserve">Part-Time Benefits </t>
  </si>
  <si>
    <t xml:space="preserve">All Faculty Part of Union </t>
  </si>
  <si>
    <t>No Part-Time Benefits</t>
  </si>
  <si>
    <t>Some Faculty Part-Time Benefits</t>
  </si>
  <si>
    <t>All Part-Time Faculty  Have Benefits</t>
  </si>
  <si>
    <t>Associate's Colleges: High Transfer-High Traditional</t>
  </si>
  <si>
    <t>Associate's Colleges: High Transfer-Mixed Traditional/Nontraditional</t>
  </si>
  <si>
    <t>Associate's Colleges: High Transfer-High Nontraditional</t>
  </si>
  <si>
    <t>Associate's Colleges: Mixed Transfer/Career &amp; Technical-High Traditional</t>
  </si>
  <si>
    <t>Associate's Colleges: Mixed Transfer/Career &amp; Technical-Mixed Traditional/Nontraditional</t>
  </si>
  <si>
    <t>Associate's Colleges: Mixed Transfer/Career &amp; Technical-High Nontraditional</t>
  </si>
  <si>
    <t>Associate's Colleges: High Career &amp; Technical-High Traditional</t>
  </si>
  <si>
    <t>Associate's Colleges: High Career &amp; Technical-Mixed Traditional/Nontraditional</t>
  </si>
  <si>
    <t>Associate's Colleges: High Career &amp; Technical-High Nontraditional</t>
  </si>
  <si>
    <t>Special Focus Two-Year: Health Professions</t>
  </si>
  <si>
    <t>Special Focus Two-Year: Technical Professions</t>
  </si>
  <si>
    <t>Special Focus Two-Year: Arts &amp; Design</t>
  </si>
  <si>
    <t>Special Focus Two-Year: Other Fields</t>
  </si>
  <si>
    <t>Baccalaureate/Associate's Colleges: Associate's Dominant</t>
  </si>
  <si>
    <t>Doctoral Universities: Highest Research Activity</t>
  </si>
  <si>
    <t>Doctoral Universities: Higher Research Activity</t>
  </si>
  <si>
    <t>Doctoral Universities: Moderate Research Activity</t>
  </si>
  <si>
    <t>Master's Colleges &amp; Universities: Larger Programs</t>
  </si>
  <si>
    <t>Master's Colleges &amp; Universities: Medium Programs</t>
  </si>
  <si>
    <t>Master's Colleges &amp; Universities: Small Programs</t>
  </si>
  <si>
    <t>Baccalaureate Colleges: Arts &amp; Sciences Focus</t>
  </si>
  <si>
    <t>Baccalaureate Colleges: Diverse Fields</t>
  </si>
  <si>
    <t>Baccalaureate/Associate's Colleges: Mixed Baccalaureate/Associate's</t>
  </si>
  <si>
    <t>Special Focus Four-Year: Faith-Related Institutions</t>
  </si>
  <si>
    <t>Special Focus Four-Year: Medical Schools &amp; Centers</t>
  </si>
  <si>
    <t>Special Focus Four-Year: Other Health Professions Schools</t>
  </si>
  <si>
    <t>Special Focus Four-Year: Engineering Schools</t>
  </si>
  <si>
    <t>Special Focus Four-Year: Other Technology-Related Schools</t>
  </si>
  <si>
    <t>Special Focus Four-Year: Business &amp; Management Schools</t>
  </si>
  <si>
    <t>Special Focus Four-Year: Arts, Music &amp; Design Schools</t>
  </si>
  <si>
    <t>Special Focus Four-Year: Law Schools</t>
  </si>
  <si>
    <t>Special Focus Four-Year: Other Special Focus Institutions</t>
  </si>
  <si>
    <t>Tribal Colleges</t>
  </si>
  <si>
    <t>Not applicable, not in Carnegie universe (not accredited or nondegree-granting)</t>
  </si>
  <si>
    <t>Form 2: Number, Total Salaries, and Tenure Status of Full-Time Instructional Faculty</t>
  </si>
  <si>
    <t>MEN</t>
  </si>
  <si>
    <t>WOMEN</t>
  </si>
  <si>
    <t>Academic Rank</t>
  </si>
  <si>
    <t>Number of Faculty</t>
  </si>
  <si>
    <t>Total Contracted Salaries ($)</t>
  </si>
  <si>
    <t>Not Tenure-Track</t>
  </si>
  <si>
    <t>On Tenure-Track</t>
  </si>
  <si>
    <t>Tenured</t>
  </si>
  <si>
    <t>Section 1.  Faculty on 9-Month Contracts (Regardless of Number of Salary Installments)</t>
  </si>
  <si>
    <t>1.  Professor</t>
  </si>
  <si>
    <t>2.  Associate</t>
  </si>
  <si>
    <t>3.  Assistant</t>
  </si>
  <si>
    <t>4.  Instructor</t>
  </si>
  <si>
    <t>5.  Lecturer</t>
  </si>
  <si>
    <t>6.  No Rank</t>
  </si>
  <si>
    <t>7.  TOTAL</t>
  </si>
  <si>
    <t>Section 2.  Faculty on 11- or 12-Month Contracts (Actual Amounts)</t>
  </si>
  <si>
    <t xml:space="preserve">Section 3.  9-Month Contracts Plus 11- or 12-Month Contracts (Converts 11- or 12-Month Salaries and Calculates Automatically) </t>
  </si>
  <si>
    <t>If reporting by rank, use the cells below. Otherwise, use "Undifferentiated Rank" to the right</t>
  </si>
  <si>
    <t>UNDIFFERENTIATED RANK</t>
  </si>
  <si>
    <t>PROFESSOR</t>
  </si>
  <si>
    <t>ASSOCIATE</t>
  </si>
  <si>
    <t>ASSISTANT</t>
  </si>
  <si>
    <t>INSTRUCTOR</t>
  </si>
  <si>
    <t>LECTURER</t>
  </si>
  <si>
    <t>NO RANK</t>
  </si>
  <si>
    <t>Totals by Rank</t>
  </si>
  <si>
    <t>Major
Benefits</t>
  </si>
  <si>
    <t>Total Expenditure ($)</t>
  </si>
  <si>
    <t>No. Cov.</t>
  </si>
  <si>
    <t>BENEFITS AS PERCENT OF SALARY</t>
  </si>
  <si>
    <t xml:space="preserve"> BENEFITS AVERAGE</t>
  </si>
  <si>
    <t>Section 1.  Faculty on 9-Month Contracts (i.e., regardless of number of installments)</t>
  </si>
  <si>
    <t>ALL RANKS</t>
  </si>
  <si>
    <t>1.  Retirement</t>
  </si>
  <si>
    <t>2.  Medical</t>
  </si>
  <si>
    <t>3.  Dental</t>
  </si>
  <si>
    <r>
      <rPr>
        <b/>
        <sz val="8"/>
        <color rgb="FF000000"/>
        <rFont val="Arial"/>
        <family val="2"/>
      </rPr>
      <t>4. (</t>
    </r>
    <r>
      <rPr>
        <sz val="8"/>
        <color rgb="FF000000"/>
        <rFont val="Arial"/>
        <family val="2"/>
      </rPr>
      <t>Optional</t>
    </r>
    <r>
      <rPr>
        <sz val="8"/>
        <color rgb="FF000000"/>
        <rFont val="Arial"/>
        <family val="2"/>
      </rPr>
      <t>) Medical combined w/dental</t>
    </r>
  </si>
  <si>
    <t>4.  Combined Medical/Dental</t>
  </si>
  <si>
    <t>5.  Disability</t>
  </si>
  <si>
    <t>6.  Tuition</t>
  </si>
  <si>
    <t>7.  FICA</t>
  </si>
  <si>
    <t>8.  Unemployment</t>
  </si>
  <si>
    <t>9.  Group Life</t>
  </si>
  <si>
    <t>10.  Worker's Comp.</t>
  </si>
  <si>
    <t>11.  Other*</t>
  </si>
  <si>
    <t>12.  TOTAL</t>
  </si>
  <si>
    <t>Section 2.  Faculty on 12-Month Contracts (i.e., on actual basis, no conversion)</t>
  </si>
  <si>
    <t>Section 3.   9-Month plus 12-Month converted**  (Calculates automatically)</t>
  </si>
  <si>
    <t>2.  Medical**</t>
  </si>
  <si>
    <t>3.  Dental**</t>
  </si>
  <si>
    <t>5.  Disability**</t>
  </si>
  <si>
    <t>6.  Tuition**</t>
  </si>
  <si>
    <t>8.  Unemployment**</t>
  </si>
  <si>
    <t>*Benefits in kind reported under "Other" are those with cash alternatives (e.g., moving, travel, housing, etc.)</t>
  </si>
  <si>
    <t>**Benefits that are not computed as a percentage of salary are not subject to conversion (medical, dental, disability, tuition, unemployment, other)</t>
  </si>
  <si>
    <t>Please refer to instructions below for complete definitions.</t>
  </si>
  <si>
    <t>No. Cov.:  The number of faculty included (covered) in the benefit expenditures.</t>
  </si>
  <si>
    <t>Section 1.  Full-time Faculty on 9-Month Contracts</t>
  </si>
  <si>
    <t>Number of Continuing Faculty</t>
  </si>
  <si>
    <t>Total Salary Outlays</t>
  </si>
  <si>
    <t>Percentage Increase</t>
  </si>
  <si>
    <t>Section 2.  Full-time Faculty on 12-Month Contracts</t>
  </si>
  <si>
    <t>Section 3.  9-Month plus 12-Month Converted  (Calculates automatically)</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</si>
  <si>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</si>
  <si>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</si>
  <si>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</si>
  <si>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</si>
  <si>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</si>
  <si>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</si>
  <si>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</si>
  <si>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</si>
  <si>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</si>
  <si>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</si>
  <si>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</si>
  <si>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</si>
  <si>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Total Expenditure</t>
  </si>
  <si>
    <t>Total</t>
  </si>
  <si>
    <t>INSTRCUTOR</t>
  </si>
  <si>
    <t>4. (Optional) Medical combined w/ Dental</t>
  </si>
  <si>
    <t>Section 3.  9-Month plus 12-Month Contracts Converted  (Calculates automatically)</t>
  </si>
  <si>
    <t>**Benefits which are not computed as a percentage of salary are not subject to conversion (e.g., medical, tuition, etc.)</t>
  </si>
  <si>
    <t>Note:  Please refer to Instructions</t>
  </si>
  <si>
    <t>Section 1.  Faculty on 9-Month Contracts</t>
  </si>
  <si>
    <t>Section 2.  Faculty on 12-Month Contracts</t>
  </si>
  <si>
    <t xml:space="preserve">Section 3. 9-Month plus 12-Month Converted  (Calculates automatically) </t>
  </si>
  <si>
    <t>Data Entry Validity Checks for Various Sections (See Instructions)</t>
  </si>
  <si>
    <t>Form 2 Salary and Tenure Status</t>
  </si>
  <si>
    <t>Form 3</t>
  </si>
  <si>
    <t>Form 4
Continuing Faculty</t>
  </si>
  <si>
    <t>9-Month</t>
  </si>
  <si>
    <t>Total Faculty</t>
  </si>
  <si>
    <t>Tenure Status</t>
  </si>
  <si>
    <t>Average
Men</t>
  </si>
  <si>
    <t>Average Women</t>
  </si>
  <si>
    <t>Outlays</t>
  </si>
  <si>
    <t>Benefits No.</t>
  </si>
  <si>
    <t>Cont. Faculty</t>
  </si>
  <si>
    <t>Current Yr. Outlays</t>
  </si>
  <si>
    <t>Percent Increase</t>
  </si>
  <si>
    <t>12-Month</t>
  </si>
  <si>
    <t>Combined converted</t>
  </si>
  <si>
    <t>In order to use this data file, please enable macros. In the “Security Warning” line above, click the Options button, choose “Enable this content” and then click OK.</t>
  </si>
  <si>
    <t xml:space="preserve">Note on copy/paste in the Excel file: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AAUP Research at aaupfcs@aaup.org.   </t>
  </si>
  <si>
    <t>Use Institutional Control from 2016-17  IPEDS General Information</t>
  </si>
  <si>
    <t>Use Institutional Sector from 2016-17 IPEDS General Information</t>
  </si>
  <si>
    <t>Use Carnegie Classification: Basic from 2016-17 IPEDS General Information</t>
  </si>
  <si>
    <t>Use Highest Degree Offered from 2016-17 IPEDS General Information</t>
  </si>
  <si>
    <t>Use Institution Grants Medical Degree from 2016-17 IPEDS General Information</t>
  </si>
  <si>
    <t>Webinars for Survey</t>
  </si>
  <si>
    <t>Current Instructions</t>
  </si>
  <si>
    <t>Frequently Asked Questions</t>
  </si>
  <si>
    <t>in 2016-17</t>
  </si>
  <si>
    <t>yes-all</t>
  </si>
  <si>
    <t>some</t>
  </si>
  <si>
    <t>These figures will be used to produce a third appendix this year where each institution's data will be reported individually.  Please note we are asking for data from the previous academic year.</t>
  </si>
  <si>
    <t>no</t>
  </si>
  <si>
    <r>
      <t>Minimum per Section Salary</t>
    </r>
    <r>
      <rPr>
        <b/>
        <vertAlign val="superscript"/>
        <sz val="12"/>
        <color rgb="FF000000"/>
        <rFont val="Times New Roman"/>
        <family val="1"/>
      </rPr>
      <t>1</t>
    </r>
  </si>
  <si>
    <r>
      <t>Maximum per Section Salary</t>
    </r>
    <r>
      <rPr>
        <b/>
        <vertAlign val="superscript"/>
        <sz val="12"/>
        <color rgb="FF000000"/>
        <rFont val="Times New Roman"/>
        <family val="1"/>
      </rPr>
      <t>1</t>
    </r>
  </si>
  <si>
    <r>
      <t>Mean Salary for Per Section Faculty</t>
    </r>
    <r>
      <rPr>
        <b/>
        <vertAlign val="superscript"/>
        <sz val="12"/>
        <color rgb="FF000000"/>
        <rFont val="Times New Roman"/>
        <family val="1"/>
      </rPr>
      <t>1</t>
    </r>
  </si>
  <si>
    <r>
      <t>Do Part-Time Per Section Faculty have Retirement Benefits?</t>
    </r>
    <r>
      <rPr>
        <b/>
        <vertAlign val="superscript"/>
        <sz val="12"/>
        <color rgb="FF000000"/>
        <rFont val="Times New Roman"/>
        <family val="1"/>
      </rPr>
      <t>2</t>
    </r>
  </si>
  <si>
    <r>
      <t>Do Part-Time Per Section Faculty have Medical Benefits?</t>
    </r>
    <r>
      <rPr>
        <b/>
        <vertAlign val="superscript"/>
        <sz val="12"/>
        <color rgb="FF000000"/>
        <rFont val="Times New Roman"/>
        <family val="1"/>
      </rPr>
      <t>2</t>
    </r>
  </si>
  <si>
    <r>
      <t>Calendar System</t>
    </r>
    <r>
      <rPr>
        <b/>
        <vertAlign val="superscript"/>
        <sz val="12"/>
        <color rgb="FF000000"/>
        <rFont val="Times New Roman"/>
        <family val="1"/>
      </rPr>
      <t>3</t>
    </r>
  </si>
  <si>
    <t>1. Part-Time Per Section Faculty</t>
  </si>
  <si>
    <t>Number of GTAs</t>
  </si>
  <si>
    <t>Minimum Salary</t>
  </si>
  <si>
    <t>Maximum Salary</t>
  </si>
  <si>
    <t>Average Salary</t>
  </si>
  <si>
    <r>
      <t>Do GTAs have Retirement Benefits?</t>
    </r>
    <r>
      <rPr>
        <b/>
        <vertAlign val="superscript"/>
        <sz val="12"/>
        <color rgb="FF000000"/>
        <rFont val="Times New Roman"/>
        <family val="1"/>
      </rPr>
      <t>2</t>
    </r>
  </si>
  <si>
    <r>
      <t>Do GTAs have Medical Benefits?</t>
    </r>
    <r>
      <rPr>
        <b/>
        <vertAlign val="superscript"/>
        <sz val="12"/>
        <color rgb="FF000000"/>
        <rFont val="Times New Roman"/>
        <family val="1"/>
      </rPr>
      <t>2</t>
    </r>
  </si>
  <si>
    <t>2.  Graduate Teaching Assistants</t>
  </si>
  <si>
    <t>Semester</t>
  </si>
  <si>
    <t>Quarter</t>
  </si>
  <si>
    <t>Trimester</t>
  </si>
  <si>
    <t>Four-one-four plan</t>
  </si>
  <si>
    <t>Other academic year</t>
  </si>
  <si>
    <t>Differs by program</t>
  </si>
  <si>
    <t>Continuous</t>
  </si>
  <si>
    <t>American Association of University Professors 
Faculty Compensation Survey 2018-19</t>
  </si>
  <si>
    <t>2018-19</t>
  </si>
  <si>
    <t>Faculty Compensation Survey 2018-19</t>
  </si>
  <si>
    <t>© 2018 American Association of University Professors</t>
  </si>
  <si>
    <t>Form 3: Major Benefits for Full-Time Instructional Faculty, 2018-19</t>
  </si>
  <si>
    <t>Form 4: Salaries and Percentage Increase for Continuing Instructional Faculty, 2018-19</t>
  </si>
  <si>
    <r>
      <t xml:space="preserve">Please Note: Individuals reported in Number of Continuing Faculty should be only those who held faculty positions in BOTH 2018-19 and 2017-18.  This number will almost always be smaller than that in Form 2. </t>
    </r>
    <r>
      <rPr>
        <b/>
        <sz val="10"/>
        <color rgb="FFB80000"/>
        <rFont val="Arial"/>
        <family val="2"/>
      </rPr>
      <t>Report individuals in the row for the rank the person held in 2017-18.</t>
    </r>
    <r>
      <rPr>
        <sz val="10"/>
        <color rgb="FFB80000"/>
        <rFont val="Arial"/>
        <family val="2"/>
      </rPr>
      <t xml:space="preserve">   For those institutions not able to complete Columns B, C, or D, see the instructions and the Form 3 Estimate tab.   Previous Year (2017 - 2018) outlay is the last year's salary outlay of CURRENT continuing faculty members.  Salaries of faculty that are no longer working at your institution or newly hired in 2018 - 2019 should NOT be included in Form 4.</t>
    </r>
  </si>
  <si>
    <t>in 2017-18</t>
  </si>
  <si>
    <t>Current Yr. (2018-19)</t>
  </si>
  <si>
    <t>Previous Yr. (2017-18)</t>
  </si>
  <si>
    <t>Form 5: Administrative Compensation 2018-19</t>
  </si>
  <si>
    <t>Form 3 (Estimated)   Estimated Benefits by Rank, 2018-19
 (Use of this worksheet is optional, and applies only if benefits by rank are not available; see instructions before completing)</t>
  </si>
  <si>
    <t>Form 4 (Estimated)   Estimated Percentage Increase for Continuing Instructional Faculty, 2018-19
(Complete only if actual salary amounts are not available; see instructions before completing)</t>
  </si>
  <si>
    <t xml:space="preserve">  Current Yr. (2018-19)</t>
  </si>
  <si>
    <t xml:space="preserve"> Previous Yr. (2017-18)</t>
  </si>
  <si>
    <t>Form  6: Number, Total Salaries of Part-Time Instructional Faculty and Graduate Teaching Assistants, 2017-18</t>
  </si>
  <si>
    <t xml:space="preserve">Florida Agricultural and Mechanical University </t>
  </si>
  <si>
    <t>Kwadwo Owusu-Adeumiri, Ph.D., Asst. VP for Institutional Research and Reporting</t>
  </si>
  <si>
    <t>850-416-5156</t>
  </si>
  <si>
    <t>oir@famu.edu</t>
  </si>
  <si>
    <t>Friday,  February 22,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</si>
</sst>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_);_(@_)"/>
    <numFmt numFmtId="165" formatCode="dddd&quot;, &quot;mmmm\ dd&quot;, &quot;yyyy"/>
  </numFmts>
  <fonts count="72" x14ac:knownFonts="1">
    <font>
      <sz val="11"/>
      <color rgb="FF000000"/>
      <name val="Calibri"/>
    </font>
    <font>
      <b/>
      <sz val="12"/>
      <color rgb="FF000000"/>
      <name val="Arial"/>
      <family val="2"/>
    </font>
    <font>
      <sz val="10"/>
      <color rgb="FF000000"/>
      <name val="Arial"/>
      <family val="2"/>
    </font>
    <font>
      <b/>
      <i/>
      <sz val="12"/>
      <color rgb="FF000000"/>
      <name val="Arial"/>
      <family val="2"/>
    </font>
    <font>
      <b/>
      <sz val="14"/>
      <color rgb="FFC00000"/>
      <name val="Arial"/>
      <family val="2"/>
    </font>
    <font>
      <b/>
      <sz val="11"/>
      <color rgb="FF333333"/>
      <name val="Arial"/>
      <family val="2"/>
    </font>
    <font>
      <sz val="11"/>
      <color rgb="FF000000"/>
      <name val="Arial"/>
      <family val="2"/>
    </font>
    <font>
      <b/>
      <sz val="8"/>
      <color rgb="FF000000"/>
      <name val="Arial"/>
      <family val="2"/>
    </font>
    <font>
      <b/>
      <sz val="10"/>
      <color rgb="FF000000"/>
      <name val="Arial"/>
      <family val="2"/>
    </font>
    <font>
      <sz val="10"/>
      <color rgb="FF000000"/>
      <name val="Times New Roman"/>
      <family val="1"/>
    </font>
    <font>
      <b/>
      <sz val="14"/>
      <color rgb="FFFF0000"/>
      <name val="Arial"/>
      <family val="2"/>
    </font>
    <font>
      <sz val="12"/>
      <color rgb="FF000000"/>
      <name val="Arial"/>
      <family val="2"/>
    </font>
    <font>
      <sz val="10"/>
      <color rgb="FFFF00FF"/>
      <name val="Arial"/>
      <family val="2"/>
    </font>
    <font>
      <sz val="10"/>
      <color rgb="FF737373"/>
      <name val="Arial"/>
      <family val="2"/>
    </font>
    <font>
      <sz val="10"/>
      <color rgb="FFF2F2F2"/>
      <name val="Arial"/>
      <family val="2"/>
    </font>
    <font>
      <b/>
      <sz val="10"/>
      <color rgb="FFC50A45"/>
      <name val="Arial"/>
      <family val="2"/>
    </font>
    <font>
      <sz val="11"/>
      <color rgb="FFF2F2F2"/>
      <name val="Calibri"/>
      <family val="2"/>
    </font>
    <font>
      <b/>
      <sz val="10"/>
      <color rgb="FFF2F2F2"/>
      <name val="Arial"/>
      <family val="2"/>
    </font>
    <font>
      <b/>
      <sz val="11"/>
      <color rgb="FF000000"/>
      <name val="Arial"/>
      <family val="2"/>
    </font>
    <font>
      <b/>
      <sz val="10"/>
      <color rgb="FFC00000"/>
      <name val="Arial"/>
      <family val="2"/>
    </font>
    <font>
      <sz val="10"/>
      <color rgb="FF000000"/>
      <name val="Arial Narrow"/>
      <family val="2"/>
    </font>
    <font>
      <b/>
      <sz val="12"/>
      <color rgb="FFF2F2F2"/>
      <name val="Arial"/>
      <family val="2"/>
    </font>
    <font>
      <sz val="10"/>
      <color rgb="FFF2F2F2"/>
      <name val="Arial Narrow"/>
      <family val="2"/>
    </font>
    <font>
      <sz val="10"/>
      <color rgb="FFF2F2F2"/>
      <name val="Times New Roman"/>
      <family val="1"/>
    </font>
    <font>
      <b/>
      <sz val="8"/>
      <color rgb="FF000000"/>
      <name val="Times New Roman"/>
      <family val="1"/>
    </font>
    <font>
      <b/>
      <sz val="14"/>
      <color rgb="FF000000"/>
      <name val="Arial"/>
      <family val="2"/>
    </font>
    <font>
      <b/>
      <sz val="11"/>
      <color rgb="FFFFFFFF"/>
      <name val="Arial"/>
      <family val="2"/>
    </font>
    <font>
      <b/>
      <sz val="9"/>
      <color rgb="FF000000"/>
      <name val="Arial"/>
      <family val="2"/>
    </font>
    <font>
      <sz val="10"/>
      <color rgb="FFB80000"/>
      <name val="Arial"/>
      <family val="2"/>
    </font>
    <font>
      <b/>
      <sz val="10"/>
      <color rgb="FFB80000"/>
      <name val="Arial"/>
      <family val="2"/>
    </font>
    <font>
      <sz val="8"/>
      <color rgb="FF000000"/>
      <name val="Arial"/>
      <family val="2"/>
    </font>
    <font>
      <sz val="9"/>
      <color rgb="FF000000"/>
      <name val="Arial"/>
      <family val="2"/>
    </font>
    <font>
      <b/>
      <sz val="8"/>
      <color rgb="FFFF0000"/>
      <name val="Arial"/>
      <family val="2"/>
    </font>
    <font>
      <sz val="9"/>
      <color rgb="FF000000"/>
      <name val="Times New Roman"/>
      <family val="1"/>
    </font>
    <font>
      <b/>
      <i/>
      <sz val="10"/>
      <color rgb="FFC50A45"/>
      <name val="Arial"/>
      <family val="2"/>
    </font>
    <font>
      <i/>
      <sz val="12"/>
      <color rgb="FF000000"/>
      <name val="Arial"/>
      <family val="2"/>
    </font>
    <font>
      <b/>
      <u/>
      <sz val="11"/>
      <color rgb="FF000000"/>
      <name val="Arial"/>
      <family val="2"/>
    </font>
    <font>
      <sz val="10"/>
      <color rgb="FF008000"/>
      <name val="Arial"/>
      <family val="2"/>
    </font>
    <font>
      <b/>
      <sz val="8"/>
      <color rgb="FF008000"/>
      <name val="Arial"/>
      <family val="2"/>
    </font>
    <font>
      <sz val="10"/>
      <color rgb="FF003399"/>
      <name val="Arial"/>
      <family val="2"/>
    </font>
    <font>
      <b/>
      <sz val="10"/>
      <color rgb="FF003399"/>
      <name val="Arial"/>
      <family val="2"/>
    </font>
    <font>
      <sz val="8"/>
      <color rgb="FF003399"/>
      <name val="Arial"/>
      <family val="2"/>
    </font>
    <font>
      <b/>
      <sz val="10"/>
      <color rgb="FF008000"/>
      <name val="Arial"/>
      <family val="2"/>
    </font>
    <font>
      <sz val="9"/>
      <color rgb="FF008000"/>
      <name val="Arial"/>
      <family val="2"/>
    </font>
    <font>
      <sz val="9"/>
      <color rgb="FFFF00FF"/>
      <name val="Arial"/>
      <family val="2"/>
    </font>
    <font>
      <b/>
      <sz val="12"/>
      <color rgb="FF008000"/>
      <name val="Arial"/>
      <family val="2"/>
    </font>
    <font>
      <u/>
      <sz val="11"/>
      <color rgb="FF0000FF"/>
      <name val="Calibri"/>
      <family val="2"/>
    </font>
    <font>
      <sz val="11"/>
      <color rgb="FF333333"/>
      <name val="Arial"/>
      <family val="2"/>
    </font>
    <font>
      <sz val="11"/>
      <color rgb="FF0000FF"/>
      <name val="Arial"/>
      <family val="2"/>
    </font>
    <font>
      <b/>
      <sz val="10"/>
      <color rgb="FFCC0000"/>
      <name val="Arial"/>
      <family val="2"/>
    </font>
    <font>
      <b/>
      <i/>
      <sz val="10"/>
      <color rgb="FF000000"/>
      <name val="Arial"/>
      <family val="2"/>
    </font>
    <font>
      <i/>
      <sz val="11"/>
      <color rgb="FF000000"/>
      <name val="Arial"/>
      <family val="2"/>
    </font>
    <font>
      <b/>
      <i/>
      <u/>
      <sz val="11"/>
      <color rgb="FF000000"/>
      <name val="Arial"/>
      <family val="2"/>
    </font>
    <font>
      <b/>
      <sz val="12"/>
      <color rgb="FFFFFFFF"/>
      <name val="Arial"/>
      <family val="2"/>
    </font>
    <font>
      <b/>
      <sz val="10"/>
      <color rgb="FFFFFFFF"/>
      <name val="Arial"/>
      <family val="2"/>
    </font>
    <font>
      <b/>
      <sz val="8"/>
      <color rgb="FFFFFFFF"/>
      <name val="Arial"/>
      <family val="2"/>
    </font>
    <font>
      <sz val="14"/>
      <color rgb="FF000000"/>
      <name val="Arial Rounded MT Bold"/>
      <family val="2"/>
    </font>
    <font>
      <b/>
      <sz val="10"/>
      <color theme="0" tint="-4.9989318521683403E-2"/>
      <name val="Arial"/>
      <family val="2"/>
    </font>
    <font>
      <u/>
      <sz val="11"/>
      <color theme="10"/>
      <name val="Calibri"/>
      <family val="2"/>
    </font>
    <font>
      <b/>
      <u/>
      <sz val="12"/>
      <color rgb="FFFF0000"/>
      <name val="Calibri"/>
      <family val="2"/>
    </font>
    <font>
      <sz val="11"/>
      <color rgb="FF000000"/>
      <name val="Calibri"/>
      <family val="2"/>
    </font>
    <font>
      <b/>
      <sz val="11"/>
      <color rgb="FFFF0000"/>
      <name val="Calibri"/>
      <family val="2"/>
    </font>
    <font>
      <sz val="11"/>
      <color rgb="FFFFFFFF"/>
      <name val="Calibri"/>
      <family val="2"/>
      <charset val="1"/>
    </font>
    <font>
      <b/>
      <i/>
      <sz val="10"/>
      <color rgb="FFFF0000"/>
      <name val="Arial"/>
      <family val="2"/>
      <charset val="1"/>
    </font>
    <font>
      <sz val="10"/>
      <color rgb="FFFFFFFF"/>
      <name val="Times New Roman"/>
      <family val="1"/>
      <charset val="1"/>
    </font>
    <font>
      <b/>
      <sz val="12"/>
      <color rgb="FF000000"/>
      <name val="Times New Roman"/>
      <family val="1"/>
    </font>
    <font>
      <b/>
      <vertAlign val="superscript"/>
      <sz val="12"/>
      <color rgb="FF000000"/>
      <name val="Times New Roman"/>
      <family val="1"/>
    </font>
    <font>
      <b/>
      <u/>
      <sz val="11"/>
      <color theme="1"/>
      <name val="Arial"/>
      <family val="2"/>
    </font>
    <font>
      <sz val="11"/>
      <color theme="1"/>
      <name val="Arial"/>
      <family val="2"/>
    </font>
    <font>
      <vertAlign val="superscript"/>
      <sz val="11"/>
      <color theme="1"/>
      <name val="Arial"/>
      <family val="2"/>
    </font>
    <font>
      <b/>
      <sz val="11"/>
      <color rgb="FF000000"/>
      <name val="Calibri"/>
      <family val="2"/>
    </font>
    <font>
      <sz val="10"/>
      <color theme="1"/>
      <name val="Arial"/>
      <family val="2"/>
    </font>
  </fonts>
  <fills count="14">
    <fill>
      <patternFill patternType="none"/>
    </fill>
    <fill>
      <patternFill patternType="gray125"/>
    </fill>
    <fill>
      <patternFill patternType="none"/>
    </fill>
    <fill>
      <patternFill patternType="solid">
        <fgColor rgb="FFF2F2F2"/>
        <bgColor rgb="FFFFFFFF"/>
      </patternFill>
    </fill>
    <fill>
      <patternFill patternType="solid">
        <fgColor rgb="FFFFFFFF"/>
        <bgColor rgb="FFF2F2F2"/>
      </patternFill>
    </fill>
    <fill>
      <patternFill patternType="solid">
        <fgColor rgb="FF262983"/>
        <bgColor rgb="FF232B77"/>
      </patternFill>
    </fill>
    <fill>
      <patternFill patternType="solid">
        <fgColor rgb="FFD9D9D9"/>
        <bgColor rgb="FFC6D9F1"/>
      </patternFill>
    </fill>
    <fill>
      <patternFill patternType="solid">
        <fgColor rgb="FFC6D9F1"/>
        <bgColor rgb="FFD9D9D9"/>
      </patternFill>
    </fill>
    <fill>
      <patternFill patternType="solid">
        <fgColor rgb="FFC50A45"/>
        <bgColor rgb="FFC00000"/>
      </patternFill>
    </fill>
    <fill>
      <patternFill patternType="solid">
        <fgColor rgb="FF232B77"/>
        <bgColor rgb="FF262983"/>
      </patternFill>
    </fill>
    <fill>
      <patternFill patternType="solid">
        <fgColor rgb="FFFF6600"/>
        <bgColor rgb="FFFF9900"/>
      </patternFill>
    </fill>
    <fill>
      <patternFill patternType="solid">
        <fgColor theme="0" tint="-4.9989318521683403E-2"/>
        <bgColor indexed="64"/>
      </patternFill>
    </fill>
    <fill>
      <patternFill patternType="solid">
        <fgColor theme="1" tint="0.249977111117893"/>
        <bgColor indexed="64"/>
      </patternFill>
    </fill>
    <fill>
      <patternFill patternType="solid">
        <fgColor theme="1" tint="0.249977111117893"/>
        <bgColor rgb="FFFFFFFF"/>
      </patternFill>
    </fill>
  </fills>
  <borders count="8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ck">
        <color rgb="FF000000"/>
      </left>
      <right/>
      <top/>
      <bottom/>
      <diagonal/>
    </border>
    <border>
      <left/>
      <right style="thin">
        <color rgb="FF000000"/>
      </right>
      <top/>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medium">
        <color rgb="FF000000"/>
      </right>
      <top style="medium">
        <color rgb="FF000000"/>
      </top>
      <bottom style="medium">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thin">
        <color rgb="FF000000"/>
      </right>
      <top/>
      <bottom/>
      <diagonal/>
    </border>
    <border>
      <left/>
      <right/>
      <top style="thin">
        <color rgb="FF000000"/>
      </top>
      <bottom style="medium">
        <color rgb="FF000000"/>
      </bottom>
      <diagonal/>
    </border>
    <border>
      <left style="thick">
        <color rgb="FF000000"/>
      </left>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bottom/>
      <diagonal/>
    </border>
    <border>
      <left/>
      <right style="medium">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top style="thick">
        <color rgb="FF000000"/>
      </top>
      <bottom style="thick">
        <color rgb="FF000000"/>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ck">
        <color rgb="FF000000"/>
      </top>
      <bottom style="thin">
        <color rgb="FF000000"/>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style="thick">
        <color auto="1"/>
      </right>
      <top style="thick">
        <color auto="1"/>
      </top>
      <bottom style="thick">
        <color auto="1"/>
      </bottom>
      <diagonal/>
    </border>
  </borders>
  <cellStyleXfs count="3">
    <xf numFmtId="0" fontId="0" fillId="0" borderId="0"/>
    <xf numFmtId="0" fontId="58" fillId="0" borderId="0" applyNumberFormat="0" applyFill="0" applyBorder="0" applyAlignment="0" applyProtection="0"/>
    <xf numFmtId="0" fontId="60" fillId="2" borderId="0"/>
  </cellStyleXfs>
  <cellXfs count="491">
    <xf numFmtId="0" fontId="0" fillId="2" borderId="0" xfId="0" applyFill="1"/>
    <xf numFmtId="0" fontId="0" fillId="2" borderId="0" xfId="0" applyFill="1"/>
    <xf numFmtId="0" fontId="1" fillId="3" borderId="0" xfId="0" applyFont="1" applyFill="1" applyAlignment="1">
      <alignment horizontal="center" wrapText="1"/>
    </xf>
    <xf numFmtId="0" fontId="2" fillId="3" borderId="0" xfId="0" applyFont="1" applyFill="1"/>
    <xf numFmtId="0" fontId="2" fillId="2" borderId="0" xfId="0" applyFont="1" applyFill="1"/>
    <xf numFmtId="0" fontId="3" fillId="3" borderId="0" xfId="0" applyFont="1" applyFill="1" applyAlignment="1">
      <alignment horizontal="center" vertical="center"/>
    </xf>
    <xf numFmtId="0" fontId="1" fillId="3" borderId="0" xfId="0" applyFont="1" applyFill="1" applyAlignment="1">
      <alignment horizontal="center"/>
    </xf>
    <xf numFmtId="0" fontId="4" fillId="3" borderId="0" xfId="0" applyFont="1" applyFill="1" applyAlignment="1">
      <alignment horizontal="left"/>
    </xf>
    <xf numFmtId="0" fontId="5" fillId="3" borderId="0" xfId="0" applyFont="1" applyFill="1" applyAlignment="1">
      <alignment vertical="center" wrapText="1"/>
    </xf>
    <xf numFmtId="0" fontId="4" fillId="3" borderId="0" xfId="0" applyFont="1" applyFill="1" applyAlignment="1">
      <alignment horizontal="justify" vertical="center" wrapText="1"/>
    </xf>
    <xf numFmtId="49" fontId="7" fillId="3" borderId="0" xfId="0" applyNumberFormat="1" applyFont="1" applyFill="1" applyAlignment="1">
      <alignment horizontal="center" wrapText="1"/>
    </xf>
    <xf numFmtId="49" fontId="7" fillId="2" borderId="0" xfId="0" applyNumberFormat="1" applyFont="1" applyFill="1" applyAlignment="1">
      <alignment horizontal="center" wrapText="1"/>
    </xf>
    <xf numFmtId="49" fontId="8" fillId="2" borderId="0" xfId="0" applyNumberFormat="1" applyFont="1" applyFill="1" applyAlignment="1">
      <alignment horizontal="center" wrapText="1"/>
    </xf>
    <xf numFmtId="0" fontId="6" fillId="3" borderId="0" xfId="0" applyFont="1" applyFill="1" applyAlignment="1">
      <alignment wrapText="1"/>
    </xf>
    <xf numFmtId="0" fontId="4" fillId="3" borderId="0" xfId="0" applyFont="1" applyFill="1" applyAlignment="1">
      <alignment wrapText="1"/>
    </xf>
    <xf numFmtId="0" fontId="0" fillId="3" borderId="0" xfId="0" applyFill="1"/>
    <xf numFmtId="0" fontId="2" fillId="3" borderId="0" xfId="0" applyFont="1" applyFill="1" applyAlignment="1">
      <alignment horizontal="center" wrapText="1"/>
    </xf>
    <xf numFmtId="0" fontId="9" fillId="3" borderId="0" xfId="0" applyFont="1" applyFill="1"/>
    <xf numFmtId="0" fontId="8" fillId="3" borderId="0" xfId="0" applyFont="1" applyFill="1" applyAlignment="1">
      <alignment horizontal="right"/>
    </xf>
    <xf numFmtId="1" fontId="2" fillId="4" borderId="1" xfId="0" applyNumberFormat="1" applyFont="1" applyFill="1" applyBorder="1" applyAlignment="1" applyProtection="1">
      <alignment horizontal="left"/>
      <protection locked="0"/>
    </xf>
    <xf numFmtId="0" fontId="8" fillId="3" borderId="0" xfId="0" applyFont="1" applyFill="1" applyAlignment="1">
      <alignment horizontal="center"/>
    </xf>
    <xf numFmtId="0" fontId="10" fillId="3" borderId="0" xfId="0" applyFont="1" applyFill="1" applyAlignment="1">
      <alignment horizontal="center"/>
    </xf>
    <xf numFmtId="0" fontId="8" fillId="4" borderId="2" xfId="0" applyFont="1" applyFill="1" applyBorder="1" applyAlignment="1">
      <alignment horizontal="center"/>
    </xf>
    <xf numFmtId="0" fontId="8" fillId="3" borderId="0" xfId="0" applyFont="1" applyFill="1" applyAlignment="1">
      <alignment horizontal="center" vertical="center" wrapText="1"/>
    </xf>
    <xf numFmtId="0" fontId="8" fillId="3" borderId="0" xfId="0" applyFont="1" applyFill="1" applyAlignment="1">
      <alignment vertical="center" wrapText="1"/>
    </xf>
    <xf numFmtId="1" fontId="2" fillId="4" borderId="1" xfId="0" applyNumberFormat="1" applyFont="1" applyFill="1" applyBorder="1" applyAlignment="1">
      <alignment horizontal="left"/>
    </xf>
    <xf numFmtId="0" fontId="1" fillId="3" borderId="3" xfId="0" applyFont="1" applyFill="1" applyBorder="1" applyAlignment="1">
      <alignment horizontal="left"/>
    </xf>
    <xf numFmtId="0" fontId="1" fillId="3" borderId="3" xfId="0" applyFont="1" applyFill="1" applyBorder="1" applyAlignment="1">
      <alignment horizontal="center"/>
    </xf>
    <xf numFmtId="0" fontId="11" fillId="3" borderId="4" xfId="0" applyFont="1" applyFill="1" applyBorder="1"/>
    <xf numFmtId="0" fontId="2" fillId="3" borderId="4" xfId="0" applyFont="1" applyFill="1" applyBorder="1"/>
    <xf numFmtId="164" fontId="12" fillId="2" borderId="0" xfId="0" applyNumberFormat="1" applyFont="1" applyFill="1"/>
    <xf numFmtId="10" fontId="12" fillId="2" borderId="0" xfId="0" applyNumberFormat="1" applyFont="1" applyFill="1"/>
    <xf numFmtId="49" fontId="1" fillId="3" borderId="0" xfId="0" applyNumberFormat="1" applyFont="1" applyFill="1" applyAlignment="1">
      <alignment horizontal="left"/>
    </xf>
    <xf numFmtId="0" fontId="11" fillId="3" borderId="0" xfId="0" applyFont="1" applyFill="1"/>
    <xf numFmtId="49" fontId="8" fillId="3" borderId="0" xfId="0" applyNumberFormat="1" applyFont="1" applyFill="1" applyAlignment="1">
      <alignment horizontal="center" wrapText="1"/>
    </xf>
    <xf numFmtId="0" fontId="2" fillId="3" borderId="0" xfId="0" applyFont="1" applyFill="1"/>
    <xf numFmtId="3" fontId="2" fillId="4" borderId="5" xfId="0" applyNumberFormat="1" applyFont="1" applyFill="1" applyBorder="1" applyProtection="1">
      <protection locked="0"/>
    </xf>
    <xf numFmtId="3" fontId="2" fillId="3" borderId="0" xfId="0" applyNumberFormat="1" applyFont="1" applyFill="1" applyProtection="1">
      <protection locked="0"/>
    </xf>
    <xf numFmtId="0" fontId="13" fillId="3" borderId="0" xfId="0" applyFont="1" applyFill="1"/>
    <xf numFmtId="0" fontId="14" fillId="3" borderId="0" xfId="0" applyFont="1" applyFill="1"/>
    <xf numFmtId="3" fontId="2" fillId="3" borderId="0" xfId="0" applyNumberFormat="1" applyFont="1" applyFill="1" applyProtection="1">
      <protection locked="0"/>
    </xf>
    <xf numFmtId="0" fontId="2" fillId="4" borderId="5" xfId="0" applyFont="1" applyFill="1" applyBorder="1" applyProtection="1">
      <protection locked="0"/>
    </xf>
    <xf numFmtId="0" fontId="8" fillId="4" borderId="5" xfId="0" applyFont="1" applyFill="1" applyBorder="1"/>
    <xf numFmtId="3" fontId="15" fillId="3" borderId="0" xfId="0" applyNumberFormat="1" applyFont="1" applyFill="1"/>
    <xf numFmtId="0" fontId="8" fillId="3" borderId="0" xfId="0" applyFont="1" applyFill="1" applyAlignment="1">
      <alignment horizontal="left"/>
    </xf>
    <xf numFmtId="3" fontId="2" fillId="3" borderId="0" xfId="0" applyNumberFormat="1" applyFont="1" applyFill="1" applyAlignment="1">
      <alignment horizontal="center"/>
    </xf>
    <xf numFmtId="3" fontId="2" fillId="3" borderId="0" xfId="0" applyNumberFormat="1" applyFont="1" applyFill="1" applyAlignment="1">
      <alignment horizontal="center"/>
    </xf>
    <xf numFmtId="0" fontId="16" fillId="3" borderId="0" xfId="0" applyFont="1" applyFill="1"/>
    <xf numFmtId="0" fontId="8" fillId="3" borderId="0" xfId="0" applyFont="1" applyFill="1"/>
    <xf numFmtId="0" fontId="17" fillId="3" borderId="0" xfId="0" applyFont="1" applyFill="1" applyAlignment="1">
      <alignment horizontal="left" wrapText="1"/>
    </xf>
    <xf numFmtId="0" fontId="8" fillId="3" borderId="0" xfId="0" applyFont="1" applyFill="1" applyAlignment="1">
      <alignment horizontal="left" wrapText="1"/>
    </xf>
    <xf numFmtId="0" fontId="8" fillId="3" borderId="0" xfId="0" applyFont="1" applyFill="1" applyAlignment="1">
      <alignment horizontal="left" wrapText="1"/>
    </xf>
    <xf numFmtId="0" fontId="18" fillId="3" borderId="0" xfId="0" applyFont="1" applyFill="1" applyAlignment="1">
      <alignment horizontal="center"/>
    </xf>
    <xf numFmtId="0" fontId="18" fillId="2" borderId="0" xfId="0" applyFont="1" applyFill="1" applyAlignment="1">
      <alignment horizontal="center"/>
    </xf>
    <xf numFmtId="0" fontId="2" fillId="3" borderId="0" xfId="0" applyFont="1" applyFill="1"/>
    <xf numFmtId="0" fontId="8" fillId="4" borderId="5" xfId="0" applyFont="1" applyFill="1" applyBorder="1" applyAlignment="1">
      <alignment wrapText="1"/>
    </xf>
    <xf numFmtId="165" fontId="8" fillId="4" borderId="5" xfId="0" applyNumberFormat="1" applyFont="1" applyFill="1" applyBorder="1"/>
    <xf numFmtId="0" fontId="19" fillId="3" borderId="0" xfId="0" applyFont="1" applyFill="1"/>
    <xf numFmtId="0" fontId="19" fillId="2" borderId="0" xfId="0" applyFont="1" applyFill="1"/>
    <xf numFmtId="0" fontId="20" fillId="2" borderId="0" xfId="0" applyFont="1" applyFill="1"/>
    <xf numFmtId="0" fontId="17" fillId="3" borderId="0" xfId="0" applyFont="1" applyFill="1" applyAlignment="1">
      <alignment horizontal="right"/>
    </xf>
    <xf numFmtId="0" fontId="21" fillId="3" borderId="0" xfId="0" applyFont="1" applyFill="1" applyAlignment="1">
      <alignment horizontal="left" vertical="center"/>
    </xf>
    <xf numFmtId="0" fontId="22" fillId="3" borderId="0" xfId="0" applyFont="1" applyFill="1"/>
    <xf numFmtId="0" fontId="23" fillId="3" borderId="0" xfId="0" applyFont="1" applyFill="1"/>
    <xf numFmtId="0" fontId="21" fillId="3" borderId="0" xfId="0" applyFont="1" applyFill="1" applyAlignment="1">
      <alignment vertical="center"/>
    </xf>
    <xf numFmtId="0" fontId="2" fillId="3" borderId="6" xfId="0" applyFont="1" applyFill="1" applyBorder="1"/>
    <xf numFmtId="0" fontId="9" fillId="2" borderId="0" xfId="0" applyFont="1" applyFill="1"/>
    <xf numFmtId="49" fontId="8" fillId="3" borderId="7" xfId="0" applyNumberFormat="1" applyFont="1" applyFill="1" applyBorder="1" applyAlignment="1">
      <alignment horizontal="left"/>
    </xf>
    <xf numFmtId="0" fontId="2" fillId="3" borderId="9" xfId="0" applyFont="1" applyFill="1" applyBorder="1"/>
    <xf numFmtId="3" fontId="2" fillId="4" borderId="1" xfId="0" applyNumberFormat="1" applyFont="1" applyFill="1" applyBorder="1" applyProtection="1">
      <protection locked="0"/>
    </xf>
    <xf numFmtId="3" fontId="2" fillId="4" borderId="10" xfId="0" applyNumberFormat="1" applyFont="1" applyFill="1" applyBorder="1" applyProtection="1">
      <protection locked="0"/>
    </xf>
    <xf numFmtId="3" fontId="2" fillId="4" borderId="11" xfId="0" applyNumberFormat="1" applyFont="1" applyFill="1" applyBorder="1" applyProtection="1">
      <protection locked="0"/>
    </xf>
    <xf numFmtId="3" fontId="2" fillId="4" borderId="12" xfId="0" applyNumberFormat="1" applyFont="1" applyFill="1" applyBorder="1" applyProtection="1">
      <protection locked="0"/>
    </xf>
    <xf numFmtId="0" fontId="8" fillId="3" borderId="7" xfId="0" applyFont="1" applyFill="1" applyBorder="1" applyAlignment="1">
      <alignment horizontal="left"/>
    </xf>
    <xf numFmtId="3" fontId="2" fillId="3" borderId="7" xfId="0" applyNumberFormat="1" applyFont="1" applyFill="1" applyBorder="1" applyAlignment="1">
      <alignment horizontal="center"/>
    </xf>
    <xf numFmtId="3" fontId="2" fillId="4" borderId="9" xfId="0" applyNumberFormat="1" applyFont="1" applyFill="1" applyBorder="1" applyProtection="1">
      <protection locked="0"/>
    </xf>
    <xf numFmtId="3" fontId="2" fillId="4" borderId="0" xfId="0" applyNumberFormat="1" applyFont="1" applyFill="1" applyProtection="1">
      <protection locked="0"/>
    </xf>
    <xf numFmtId="0" fontId="0" fillId="3" borderId="0" xfId="0" applyFill="1" applyAlignment="1">
      <alignment horizontal="left"/>
    </xf>
    <xf numFmtId="0" fontId="6" fillId="3" borderId="0" xfId="0" applyFont="1" applyFill="1" applyAlignment="1">
      <alignment horizontal="left"/>
    </xf>
    <xf numFmtId="0" fontId="6" fillId="6"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3" fontId="2" fillId="2" borderId="10" xfId="0" applyNumberFormat="1" applyFont="1" applyFill="1" applyBorder="1" applyProtection="1">
      <protection locked="0"/>
    </xf>
    <xf numFmtId="3" fontId="2" fillId="2" borderId="0" xfId="0" applyNumberFormat="1" applyFont="1" applyFill="1" applyProtection="1">
      <protection locked="0"/>
    </xf>
    <xf numFmtId="3" fontId="2" fillId="2" borderId="23" xfId="0" applyNumberFormat="1" applyFont="1" applyFill="1" applyBorder="1" applyProtection="1">
      <protection locked="0"/>
    </xf>
    <xf numFmtId="3" fontId="2" fillId="2" borderId="11" xfId="0" applyNumberFormat="1" applyFont="1" applyFill="1" applyBorder="1" applyProtection="1">
      <protection locked="0"/>
    </xf>
    <xf numFmtId="3" fontId="2" fillId="2" borderId="25" xfId="0" applyNumberFormat="1" applyFont="1" applyFill="1" applyBorder="1" applyProtection="1">
      <protection locked="0"/>
    </xf>
    <xf numFmtId="3" fontId="2" fillId="2" borderId="26" xfId="0" applyNumberFormat="1" applyFont="1" applyFill="1" applyBorder="1" applyProtection="1">
      <protection locked="0"/>
    </xf>
    <xf numFmtId="0" fontId="2" fillId="3" borderId="12" xfId="0" applyFont="1" applyFill="1" applyBorder="1"/>
    <xf numFmtId="3" fontId="2" fillId="2" borderId="29" xfId="0" applyNumberFormat="1" applyFont="1" applyFill="1" applyBorder="1" applyProtection="1">
      <protection locked="0"/>
    </xf>
    <xf numFmtId="3" fontId="2" fillId="2" borderId="24" xfId="0" applyNumberFormat="1" applyFont="1" applyFill="1" applyBorder="1" applyProtection="1">
      <protection locked="0"/>
    </xf>
    <xf numFmtId="3" fontId="2" fillId="2" borderId="1" xfId="0" applyNumberFormat="1" applyFont="1" applyFill="1" applyBorder="1" applyProtection="1">
      <protection locked="0"/>
    </xf>
    <xf numFmtId="3" fontId="2" fillId="2" borderId="12" xfId="0" applyNumberFormat="1" applyFont="1" applyFill="1" applyBorder="1" applyProtection="1">
      <protection locked="0"/>
    </xf>
    <xf numFmtId="3" fontId="2" fillId="2" borderId="2" xfId="0" applyNumberFormat="1" applyFont="1" applyFill="1" applyBorder="1" applyProtection="1">
      <protection locked="0"/>
    </xf>
    <xf numFmtId="3" fontId="2" fillId="2" borderId="31" xfId="0" applyNumberFormat="1" applyFont="1" applyFill="1" applyBorder="1" applyProtection="1">
      <protection locked="0"/>
    </xf>
    <xf numFmtId="3" fontId="2" fillId="2" borderId="9" xfId="0" applyNumberFormat="1" applyFont="1" applyFill="1" applyBorder="1" applyProtection="1">
      <protection locked="0"/>
    </xf>
    <xf numFmtId="3" fontId="2" fillId="2" borderId="33" xfId="0" applyNumberFormat="1" applyFont="1" applyFill="1" applyBorder="1" applyProtection="1">
      <protection locked="0"/>
    </xf>
    <xf numFmtId="3" fontId="2" fillId="2" borderId="34" xfId="0" applyNumberFormat="1" applyFont="1" applyFill="1" applyBorder="1" applyProtection="1">
      <protection locked="0"/>
    </xf>
    <xf numFmtId="3" fontId="2" fillId="2" borderId="35" xfId="0" applyNumberFormat="1" applyFont="1" applyFill="1" applyBorder="1" applyProtection="1">
      <protection locked="0"/>
    </xf>
    <xf numFmtId="3" fontId="2" fillId="2" borderId="36" xfId="0" applyNumberFormat="1" applyFont="1" applyFill="1" applyBorder="1" applyProtection="1">
      <protection locked="0"/>
    </xf>
    <xf numFmtId="0" fontId="8" fillId="3" borderId="18" xfId="0" applyFont="1" applyFill="1" applyBorder="1" applyAlignment="1">
      <alignment horizontal="left"/>
    </xf>
    <xf numFmtId="0" fontId="8" fillId="3" borderId="18" xfId="0" applyFont="1" applyFill="1" applyBorder="1" applyAlignment="1">
      <alignment horizontal="center"/>
    </xf>
    <xf numFmtId="3" fontId="2" fillId="4" borderId="29" xfId="0" applyNumberFormat="1" applyFont="1" applyFill="1" applyBorder="1" applyProtection="1">
      <protection locked="0"/>
    </xf>
    <xf numFmtId="3" fontId="2" fillId="4" borderId="24" xfId="0" applyNumberFormat="1" applyFont="1" applyFill="1" applyBorder="1" applyProtection="1">
      <protection locked="0"/>
    </xf>
    <xf numFmtId="3" fontId="2" fillId="4" borderId="44" xfId="0" applyNumberFormat="1" applyFont="1" applyFill="1" applyBorder="1" applyProtection="1">
      <protection locked="0"/>
    </xf>
    <xf numFmtId="3" fontId="2" fillId="4" borderId="33" xfId="0" applyNumberFormat="1" applyFont="1" applyFill="1" applyBorder="1" applyProtection="1">
      <protection locked="0"/>
    </xf>
    <xf numFmtId="3" fontId="2" fillId="4" borderId="34" xfId="0" applyNumberFormat="1" applyFont="1" applyFill="1" applyBorder="1" applyProtection="1">
      <protection locked="0"/>
    </xf>
    <xf numFmtId="3" fontId="2" fillId="2" borderId="14" xfId="0" applyNumberFormat="1" applyFont="1" applyFill="1" applyBorder="1" applyProtection="1">
      <protection locked="0"/>
    </xf>
    <xf numFmtId="3" fontId="2" fillId="2" borderId="45" xfId="0" applyNumberFormat="1" applyFont="1" applyFill="1" applyBorder="1" applyProtection="1">
      <protection locked="0"/>
    </xf>
    <xf numFmtId="0" fontId="1" fillId="3" borderId="7" xfId="0" applyFont="1" applyFill="1" applyBorder="1" applyAlignment="1">
      <alignment horizontal="center"/>
    </xf>
    <xf numFmtId="49" fontId="7" fillId="3" borderId="7" xfId="0" applyNumberFormat="1" applyFont="1" applyFill="1" applyBorder="1" applyAlignment="1">
      <alignment horizontal="center" wrapText="1"/>
    </xf>
    <xf numFmtId="49" fontId="7" fillId="3" borderId="9" xfId="0" applyNumberFormat="1" applyFont="1" applyFill="1" applyBorder="1" applyAlignment="1">
      <alignment horizontal="center"/>
    </xf>
    <xf numFmtId="49" fontId="7" fillId="3" borderId="0" xfId="0" applyNumberFormat="1" applyFont="1" applyFill="1" applyAlignment="1">
      <alignment horizontal="center"/>
    </xf>
    <xf numFmtId="49" fontId="7" fillId="3" borderId="6" xfId="0" applyNumberFormat="1" applyFont="1" applyFill="1" applyBorder="1" applyAlignment="1">
      <alignment horizontal="center" wrapText="1"/>
    </xf>
    <xf numFmtId="49" fontId="7" fillId="3" borderId="16" xfId="0" applyNumberFormat="1" applyFont="1" applyFill="1" applyBorder="1" applyAlignment="1">
      <alignment horizontal="center" wrapText="1"/>
    </xf>
    <xf numFmtId="49" fontId="7" fillId="3" borderId="8" xfId="0" applyNumberFormat="1" applyFont="1" applyFill="1" applyBorder="1" applyAlignment="1">
      <alignment horizontal="center" wrapText="1"/>
    </xf>
    <xf numFmtId="3" fontId="2" fillId="4" borderId="62" xfId="0" applyNumberFormat="1" applyFont="1" applyFill="1" applyBorder="1" applyProtection="1">
      <protection locked="0"/>
    </xf>
    <xf numFmtId="10" fontId="29" fillId="3" borderId="22" xfId="0" applyNumberFormat="1" applyFont="1" applyFill="1" applyBorder="1" applyAlignment="1">
      <alignment horizontal="center"/>
    </xf>
    <xf numFmtId="3" fontId="2" fillId="4" borderId="29" xfId="0" applyNumberFormat="1" applyFont="1" applyFill="1" applyBorder="1" applyAlignment="1" applyProtection="1">
      <alignment horizontal="center"/>
      <protection locked="0"/>
    </xf>
    <xf numFmtId="10" fontId="29" fillId="3" borderId="24" xfId="0" applyNumberFormat="1" applyFont="1" applyFill="1" applyBorder="1" applyAlignment="1">
      <alignment horizontal="center"/>
    </xf>
    <xf numFmtId="3" fontId="29" fillId="4" borderId="7" xfId="0" applyNumberFormat="1" applyFont="1" applyFill="1" applyBorder="1" applyAlignment="1">
      <alignment horizontal="center"/>
    </xf>
    <xf numFmtId="3" fontId="29" fillId="4" borderId="8" xfId="0" applyNumberFormat="1" applyFont="1" applyFill="1" applyBorder="1"/>
    <xf numFmtId="10" fontId="29" fillId="3" borderId="6" xfId="0" applyNumberFormat="1" applyFont="1" applyFill="1" applyBorder="1" applyAlignment="1">
      <alignment horizontal="center"/>
    </xf>
    <xf numFmtId="3" fontId="2" fillId="3" borderId="7" xfId="0" applyNumberFormat="1" applyFont="1" applyFill="1" applyBorder="1" applyAlignment="1">
      <alignment horizontal="left"/>
    </xf>
    <xf numFmtId="0" fontId="2" fillId="3" borderId="7" xfId="0" applyFont="1" applyFill="1" applyBorder="1"/>
    <xf numFmtId="3" fontId="29" fillId="4" borderId="63" xfId="0" applyNumberFormat="1" applyFont="1" applyFill="1" applyBorder="1" applyAlignment="1">
      <alignment horizontal="center"/>
    </xf>
    <xf numFmtId="0" fontId="8" fillId="3" borderId="18" xfId="0" applyFont="1" applyFill="1" applyBorder="1"/>
    <xf numFmtId="3" fontId="29" fillId="4" borderId="0" xfId="0" applyNumberFormat="1" applyFont="1" applyFill="1" applyAlignment="1">
      <alignment horizontal="center"/>
    </xf>
    <xf numFmtId="3" fontId="29" fillId="4" borderId="13" xfId="0" applyNumberFormat="1" applyFont="1" applyFill="1" applyBorder="1"/>
    <xf numFmtId="3" fontId="29" fillId="4" borderId="10" xfId="0" applyNumberFormat="1" applyFont="1" applyFill="1" applyBorder="1"/>
    <xf numFmtId="3" fontId="29" fillId="4" borderId="12" xfId="0" applyNumberFormat="1" applyFont="1" applyFill="1" applyBorder="1" applyAlignment="1">
      <alignment horizontal="center"/>
    </xf>
    <xf numFmtId="3" fontId="29" fillId="4" borderId="1" xfId="0" applyNumberFormat="1" applyFont="1" applyFill="1" applyBorder="1"/>
    <xf numFmtId="3" fontId="29" fillId="4" borderId="14" xfId="0" applyNumberFormat="1" applyFont="1" applyFill="1" applyBorder="1"/>
    <xf numFmtId="0" fontId="2" fillId="4" borderId="24" xfId="0" applyFont="1" applyFill="1" applyBorder="1" applyProtection="1">
      <protection locked="0"/>
    </xf>
    <xf numFmtId="0" fontId="2" fillId="4" borderId="34" xfId="0" applyFont="1" applyFill="1" applyBorder="1" applyProtection="1">
      <protection locked="0"/>
    </xf>
    <xf numFmtId="0" fontId="2" fillId="3" borderId="0" xfId="0" applyFont="1" applyFill="1" applyAlignment="1">
      <alignment wrapText="1"/>
    </xf>
    <xf numFmtId="3" fontId="40" fillId="4" borderId="0" xfId="0" applyNumberFormat="1" applyFont="1" applyFill="1" applyAlignment="1" applyProtection="1">
      <alignment horizontal="center"/>
      <protection locked="0"/>
    </xf>
    <xf numFmtId="10" fontId="40" fillId="4" borderId="9" xfId="0" applyNumberFormat="1" applyFont="1" applyFill="1" applyBorder="1" applyAlignment="1" applyProtection="1">
      <alignment horizontal="center"/>
      <protection locked="0"/>
    </xf>
    <xf numFmtId="3" fontId="40" fillId="4" borderId="12" xfId="0" applyNumberFormat="1" applyFont="1" applyFill="1" applyBorder="1" applyAlignment="1" applyProtection="1">
      <alignment horizontal="center"/>
      <protection locked="0"/>
    </xf>
    <xf numFmtId="10" fontId="40" fillId="4" borderId="11" xfId="0" applyNumberFormat="1" applyFont="1" applyFill="1" applyBorder="1" applyAlignment="1" applyProtection="1">
      <alignment horizontal="center"/>
      <protection locked="0"/>
    </xf>
    <xf numFmtId="49" fontId="8" fillId="3" borderId="41"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7" fontId="8" fillId="3" borderId="0" xfId="0" applyNumberFormat="1" applyFont="1" applyFill="1" applyAlignment="1">
      <alignment horizontal="center" vertical="center" wrapText="1"/>
    </xf>
    <xf numFmtId="0" fontId="2" fillId="2" borderId="9" xfId="0" applyFont="1" applyFill="1" applyBorder="1"/>
    <xf numFmtId="3" fontId="19" fillId="2" borderId="69" xfId="0" applyNumberFormat="1" applyFont="1" applyFill="1" applyBorder="1"/>
    <xf numFmtId="3" fontId="19" fillId="2" borderId="4" xfId="0" applyNumberFormat="1" applyFont="1" applyFill="1" applyBorder="1" applyAlignment="1">
      <alignment horizontal="center"/>
    </xf>
    <xf numFmtId="164" fontId="19" fillId="2" borderId="4" xfId="0" applyNumberFormat="1" applyFont="1" applyFill="1" applyBorder="1"/>
    <xf numFmtId="3" fontId="19" fillId="2" borderId="4" xfId="0" applyNumberFormat="1" applyFont="1" applyFill="1" applyBorder="1"/>
    <xf numFmtId="164" fontId="19" fillId="2" borderId="4" xfId="0" applyNumberFormat="1" applyFont="1" applyFill="1" applyBorder="1" applyAlignment="1">
      <alignment horizontal="center"/>
    </xf>
    <xf numFmtId="3" fontId="19" fillId="2" borderId="51" xfId="0" applyNumberFormat="1" applyFont="1" applyFill="1" applyBorder="1" applyAlignment="1">
      <alignment horizontal="center"/>
    </xf>
    <xf numFmtId="0" fontId="2" fillId="2" borderId="11" xfId="0" applyFont="1" applyFill="1" applyBorder="1"/>
    <xf numFmtId="3" fontId="19" fillId="2" borderId="15" xfId="0" applyNumberFormat="1" applyFont="1" applyFill="1" applyBorder="1"/>
    <xf numFmtId="3" fontId="19" fillId="2" borderId="0" xfId="0" applyNumberFormat="1" applyFont="1" applyFill="1" applyAlignment="1">
      <alignment horizontal="center"/>
    </xf>
    <xf numFmtId="164" fontId="19" fillId="2" borderId="0" xfId="0" applyNumberFormat="1" applyFont="1" applyFill="1"/>
    <xf numFmtId="3" fontId="19" fillId="2" borderId="0" xfId="0" applyNumberFormat="1" applyFont="1" applyFill="1"/>
    <xf numFmtId="164" fontId="19" fillId="2" borderId="0" xfId="0" applyNumberFormat="1" applyFont="1" applyFill="1" applyAlignment="1">
      <alignment horizontal="center"/>
    </xf>
    <xf numFmtId="3" fontId="19" fillId="2" borderId="9" xfId="0" applyNumberFormat="1" applyFont="1" applyFill="1" applyBorder="1" applyAlignment="1">
      <alignment horizontal="center"/>
    </xf>
    <xf numFmtId="0" fontId="2" fillId="2" borderId="6" xfId="0" applyFont="1" applyFill="1" applyBorder="1"/>
    <xf numFmtId="3" fontId="19" fillId="2" borderId="16" xfId="0" applyNumberFormat="1" applyFont="1" applyFill="1" applyBorder="1"/>
    <xf numFmtId="3" fontId="19" fillId="2" borderId="7" xfId="0" applyNumberFormat="1" applyFont="1" applyFill="1" applyBorder="1" applyAlignment="1">
      <alignment horizontal="center"/>
    </xf>
    <xf numFmtId="164" fontId="19" fillId="2" borderId="7" xfId="0" applyNumberFormat="1" applyFont="1" applyFill="1" applyBorder="1"/>
    <xf numFmtId="3" fontId="19" fillId="2" borderId="7" xfId="0" applyNumberFormat="1" applyFont="1" applyFill="1" applyBorder="1"/>
    <xf numFmtId="164" fontId="19" fillId="2" borderId="7" xfId="0" applyNumberFormat="1" applyFont="1" applyFill="1" applyBorder="1" applyAlignment="1">
      <alignment horizontal="center"/>
    </xf>
    <xf numFmtId="3" fontId="19" fillId="2" borderId="6" xfId="0" applyNumberFormat="1" applyFont="1" applyFill="1" applyBorder="1" applyAlignment="1">
      <alignment horizontal="center"/>
    </xf>
    <xf numFmtId="0" fontId="8" fillId="3" borderId="7" xfId="0" applyFont="1" applyFill="1" applyBorder="1" applyAlignment="1">
      <alignment horizontal="center"/>
    </xf>
    <xf numFmtId="3" fontId="19" fillId="3" borderId="0" xfId="0" applyNumberFormat="1" applyFont="1" applyFill="1"/>
    <xf numFmtId="3" fontId="19" fillId="3" borderId="0" xfId="0" applyNumberFormat="1" applyFont="1" applyFill="1" applyAlignment="1">
      <alignment horizontal="center"/>
    </xf>
    <xf numFmtId="164" fontId="19" fillId="3" borderId="0" xfId="0" applyNumberFormat="1" applyFont="1" applyFill="1"/>
    <xf numFmtId="0" fontId="19" fillId="3" borderId="0" xfId="0" applyFont="1" applyFill="1" applyAlignment="1">
      <alignment horizontal="center"/>
    </xf>
    <xf numFmtId="0" fontId="2" fillId="2" borderId="0" xfId="0" applyFont="1" applyFill="1"/>
    <xf numFmtId="0" fontId="2" fillId="2" borderId="12" xfId="0" applyFont="1" applyFill="1" applyBorder="1"/>
    <xf numFmtId="0" fontId="2" fillId="2" borderId="7" xfId="0" applyFont="1" applyFill="1" applyBorder="1"/>
    <xf numFmtId="0" fontId="46" fillId="3" borderId="0" xfId="0" applyFont="1" applyFill="1" applyAlignment="1">
      <alignment wrapText="1"/>
    </xf>
    <xf numFmtId="0" fontId="47" fillId="3" borderId="0" xfId="0" applyFont="1" applyFill="1" applyAlignment="1">
      <alignment vertical="center" wrapText="1"/>
    </xf>
    <xf numFmtId="3" fontId="2" fillId="2" borderId="22" xfId="0" applyNumberFormat="1" applyFont="1" applyFill="1" applyBorder="1" applyProtection="1">
      <protection locked="0"/>
    </xf>
    <xf numFmtId="0" fontId="2" fillId="3" borderId="11" xfId="0" applyFont="1" applyFill="1" applyBorder="1"/>
    <xf numFmtId="0" fontId="18" fillId="3" borderId="0" xfId="0" applyFont="1" applyFill="1" applyAlignment="1">
      <alignment wrapText="1"/>
    </xf>
    <xf numFmtId="0" fontId="57" fillId="3" borderId="0" xfId="0" applyFont="1" applyFill="1"/>
    <xf numFmtId="0" fontId="6" fillId="3" borderId="0" xfId="0" applyFont="1" applyFill="1" applyAlignment="1">
      <alignment horizontal="justify" vertical="center" wrapText="1"/>
    </xf>
    <xf numFmtId="0" fontId="6" fillId="3" borderId="0" xfId="0" applyFont="1" applyFill="1" applyAlignment="1">
      <alignment horizontal="left" vertical="center" wrapText="1"/>
    </xf>
    <xf numFmtId="0" fontId="26" fillId="5" borderId="1" xfId="0" applyFont="1" applyFill="1" applyBorder="1" applyAlignment="1">
      <alignment horizontal="left" vertical="center" wrapText="1"/>
    </xf>
    <xf numFmtId="0" fontId="25" fillId="3" borderId="0" xfId="0" applyFont="1" applyFill="1" applyAlignment="1">
      <alignment horizontal="left" vertical="center"/>
    </xf>
    <xf numFmtId="0" fontId="1" fillId="3" borderId="0" xfId="0" applyFont="1" applyFill="1" applyAlignment="1">
      <alignment horizontal="left" vertical="center"/>
    </xf>
    <xf numFmtId="0" fontId="6" fillId="3" borderId="0" xfId="0" applyFont="1" applyFill="1"/>
    <xf numFmtId="49" fontId="8" fillId="3" borderId="5" xfId="0" applyNumberFormat="1" applyFont="1" applyFill="1" applyBorder="1" applyAlignment="1">
      <alignment horizontal="center" vertical="center" wrapText="1"/>
    </xf>
    <xf numFmtId="0" fontId="0" fillId="2" borderId="0" xfId="0" applyFill="1"/>
    <xf numFmtId="0" fontId="59" fillId="3" borderId="0" xfId="1" applyFont="1" applyFill="1" applyAlignment="1">
      <alignment horizontal="left" vertical="center"/>
    </xf>
    <xf numFmtId="0" fontId="59" fillId="3" borderId="0" xfId="1" applyFont="1" applyFill="1"/>
    <xf numFmtId="0" fontId="0" fillId="3" borderId="0" xfId="0" applyFill="1" applyAlignment="1">
      <alignment horizontal="left" wrapText="1"/>
    </xf>
    <xf numFmtId="0" fontId="1" fillId="3" borderId="0" xfId="0" applyFont="1" applyFill="1" applyAlignment="1">
      <alignment horizontal="left" vertical="center" wrapText="1"/>
    </xf>
    <xf numFmtId="0" fontId="0" fillId="3" borderId="0" xfId="0" applyFill="1" applyProtection="1"/>
    <xf numFmtId="0" fontId="2" fillId="3" borderId="6" xfId="0" applyFont="1" applyFill="1" applyBorder="1" applyProtection="1"/>
    <xf numFmtId="49" fontId="8" fillId="3" borderId="6" xfId="0" applyNumberFormat="1" applyFont="1" applyFill="1" applyBorder="1" applyAlignment="1" applyProtection="1">
      <alignment horizontal="center" wrapText="1"/>
    </xf>
    <xf numFmtId="49" fontId="8" fillId="3" borderId="7" xfId="0" applyNumberFormat="1" applyFont="1" applyFill="1" applyBorder="1" applyAlignment="1" applyProtection="1">
      <alignment horizontal="center" wrapText="1"/>
    </xf>
    <xf numFmtId="49" fontId="8" fillId="3" borderId="8" xfId="0" applyNumberFormat="1" applyFont="1" applyFill="1" applyBorder="1" applyAlignment="1" applyProtection="1">
      <alignment horizontal="center" wrapText="1"/>
    </xf>
    <xf numFmtId="0" fontId="9" fillId="3" borderId="4" xfId="0" applyFont="1" applyFill="1" applyBorder="1" applyProtection="1"/>
    <xf numFmtId="0" fontId="2" fillId="3" borderId="4" xfId="0" applyFont="1" applyFill="1" applyBorder="1" applyProtection="1"/>
    <xf numFmtId="0" fontId="2" fillId="3" borderId="0" xfId="0" applyFont="1" applyFill="1" applyProtection="1"/>
    <xf numFmtId="49" fontId="8" fillId="3" borderId="7" xfId="0" applyNumberFormat="1" applyFont="1" applyFill="1" applyBorder="1" applyAlignment="1" applyProtection="1">
      <alignment horizontal="left"/>
    </xf>
    <xf numFmtId="0" fontId="2" fillId="3" borderId="9" xfId="0" applyFont="1" applyFill="1" applyBorder="1" applyProtection="1"/>
    <xf numFmtId="0" fontId="2" fillId="3" borderId="11" xfId="0" applyFont="1" applyFill="1" applyBorder="1" applyProtection="1"/>
    <xf numFmtId="3" fontId="15" fillId="4" borderId="7" xfId="0" applyNumberFormat="1" applyFont="1" applyFill="1" applyBorder="1" applyProtection="1"/>
    <xf numFmtId="3" fontId="15" fillId="4" borderId="8" xfId="0" applyNumberFormat="1" applyFont="1" applyFill="1" applyBorder="1" applyProtection="1"/>
    <xf numFmtId="3" fontId="15" fillId="4" borderId="6" xfId="0" applyNumberFormat="1" applyFont="1" applyFill="1" applyBorder="1" applyProtection="1"/>
    <xf numFmtId="0" fontId="8" fillId="3" borderId="7" xfId="0" applyFont="1" applyFill="1" applyBorder="1" applyAlignment="1" applyProtection="1">
      <alignment horizontal="left"/>
    </xf>
    <xf numFmtId="3" fontId="2" fillId="3" borderId="7" xfId="0" applyNumberFormat="1" applyFont="1" applyFill="1" applyBorder="1" applyAlignment="1" applyProtection="1">
      <alignment horizontal="center"/>
    </xf>
    <xf numFmtId="3" fontId="15" fillId="4" borderId="12" xfId="0" applyNumberFormat="1" applyFont="1" applyFill="1" applyBorder="1" applyProtection="1"/>
    <xf numFmtId="3" fontId="15" fillId="4" borderId="1" xfId="0" applyNumberFormat="1" applyFont="1" applyFill="1" applyBorder="1" applyProtection="1"/>
    <xf numFmtId="3" fontId="15" fillId="4" borderId="10" xfId="0" applyNumberFormat="1" applyFont="1" applyFill="1" applyBorder="1" applyProtection="1"/>
    <xf numFmtId="3" fontId="15" fillId="4" borderId="9" xfId="0" applyNumberFormat="1" applyFont="1" applyFill="1" applyBorder="1" applyProtection="1"/>
    <xf numFmtId="3" fontId="15" fillId="4" borderId="0" xfId="0" applyNumberFormat="1" applyFont="1" applyFill="1" applyProtection="1"/>
    <xf numFmtId="3" fontId="15" fillId="4" borderId="13" xfId="0" applyNumberFormat="1" applyFont="1" applyFill="1" applyBorder="1" applyProtection="1"/>
    <xf numFmtId="3" fontId="15" fillId="4" borderId="11" xfId="0" applyNumberFormat="1" applyFont="1" applyFill="1" applyBorder="1" applyProtection="1"/>
    <xf numFmtId="3" fontId="15" fillId="4" borderId="14" xfId="0" applyNumberFormat="1" applyFont="1" applyFill="1" applyBorder="1" applyProtection="1"/>
    <xf numFmtId="0" fontId="2" fillId="3" borderId="0" xfId="0" applyFont="1" applyFill="1" applyAlignment="1" applyProtection="1">
      <alignment horizontal="right"/>
    </xf>
    <xf numFmtId="3" fontId="2" fillId="3" borderId="0" xfId="0" applyNumberFormat="1" applyFont="1" applyFill="1" applyAlignment="1" applyProtection="1">
      <alignment horizontal="right"/>
    </xf>
    <xf numFmtId="0" fontId="0" fillId="2" borderId="0" xfId="0" applyFill="1" applyProtection="1"/>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wrapText="1"/>
    </xf>
    <xf numFmtId="0" fontId="2" fillId="3" borderId="15" xfId="0" applyFont="1" applyFill="1" applyBorder="1" applyProtection="1"/>
    <xf numFmtId="49" fontId="8" fillId="3" borderId="9" xfId="0" applyNumberFormat="1" applyFont="1" applyFill="1" applyBorder="1" applyAlignment="1" applyProtection="1">
      <alignment horizontal="center"/>
    </xf>
    <xf numFmtId="0" fontId="2" fillId="2" borderId="0" xfId="0" applyFont="1" applyFill="1" applyProtection="1"/>
    <xf numFmtId="49" fontId="8" fillId="3" borderId="5" xfId="0" applyNumberFormat="1" applyFont="1" applyFill="1" applyBorder="1" applyAlignment="1" applyProtection="1">
      <alignment horizontal="center" wrapText="1"/>
    </xf>
    <xf numFmtId="49" fontId="27" fillId="3" borderId="7" xfId="0" applyNumberFormat="1" applyFont="1" applyFill="1" applyBorder="1" applyAlignment="1" applyProtection="1">
      <alignment horizontal="center" wrapText="1"/>
    </xf>
    <xf numFmtId="49" fontId="27" fillId="3" borderId="8" xfId="0" applyNumberFormat="1" applyFont="1" applyFill="1" applyBorder="1" applyAlignment="1" applyProtection="1">
      <alignment horizontal="center" wrapText="1"/>
    </xf>
    <xf numFmtId="49" fontId="27" fillId="3" borderId="16" xfId="0" applyNumberFormat="1" applyFont="1" applyFill="1" applyBorder="1" applyAlignment="1" applyProtection="1">
      <alignment horizontal="center" wrapText="1"/>
    </xf>
    <xf numFmtId="49" fontId="27" fillId="3" borderId="17" xfId="0" applyNumberFormat="1" applyFont="1" applyFill="1" applyBorder="1" applyAlignment="1" applyProtection="1">
      <alignment horizontal="center" wrapText="1"/>
    </xf>
    <xf numFmtId="49" fontId="8" fillId="3" borderId="18" xfId="0" applyNumberFormat="1" applyFont="1" applyFill="1" applyBorder="1" applyAlignment="1" applyProtection="1">
      <alignment horizontal="left"/>
    </xf>
    <xf numFmtId="49" fontId="8" fillId="3" borderId="4" xfId="0" applyNumberFormat="1" applyFont="1" applyFill="1" applyBorder="1" applyAlignment="1" applyProtection="1">
      <alignment horizontal="center" wrapText="1"/>
    </xf>
    <xf numFmtId="49" fontId="8" fillId="3" borderId="18" xfId="0" applyNumberFormat="1" applyFont="1" applyFill="1" applyBorder="1" applyAlignment="1" applyProtection="1">
      <alignment horizontal="center" wrapText="1"/>
    </xf>
    <xf numFmtId="49" fontId="8" fillId="3" borderId="0" xfId="0" applyNumberFormat="1" applyFont="1" applyFill="1" applyAlignment="1" applyProtection="1">
      <alignment horizontal="center" wrapText="1"/>
    </xf>
    <xf numFmtId="0" fontId="2" fillId="3" borderId="19" xfId="0" applyFont="1" applyFill="1" applyBorder="1" applyProtection="1"/>
    <xf numFmtId="49" fontId="7" fillId="3" borderId="20" xfId="0" applyNumberFormat="1" applyFont="1" applyFill="1" applyBorder="1" applyAlignment="1" applyProtection="1">
      <alignment horizontal="right"/>
    </xf>
    <xf numFmtId="49" fontId="7" fillId="3" borderId="21" xfId="0" applyNumberFormat="1" applyFont="1" applyFill="1" applyBorder="1" applyAlignment="1" applyProtection="1">
      <alignment horizontal="right"/>
    </xf>
    <xf numFmtId="3" fontId="7" fillId="3" borderId="20" xfId="0" applyNumberFormat="1" applyFont="1" applyFill="1" applyBorder="1" applyAlignment="1" applyProtection="1">
      <alignment horizontal="right"/>
    </xf>
    <xf numFmtId="3" fontId="7" fillId="3" borderId="21" xfId="0" applyNumberFormat="1" applyFont="1" applyFill="1" applyBorder="1" applyAlignment="1" applyProtection="1">
      <alignment horizontal="right"/>
    </xf>
    <xf numFmtId="3" fontId="28" fillId="2" borderId="2" xfId="0" applyNumberFormat="1" applyFont="1" applyFill="1" applyBorder="1" applyProtection="1"/>
    <xf numFmtId="3" fontId="28" fillId="2" borderId="24" xfId="0" applyNumberFormat="1" applyFont="1" applyFill="1" applyBorder="1" applyProtection="1"/>
    <xf numFmtId="0" fontId="2" fillId="3" borderId="27" xfId="0" applyFont="1" applyFill="1" applyBorder="1" applyProtection="1"/>
    <xf numFmtId="10" fontId="19" fillId="2" borderId="1" xfId="0" applyNumberFormat="1" applyFont="1" applyFill="1" applyBorder="1" applyAlignment="1" applyProtection="1">
      <alignment horizontal="right"/>
    </xf>
    <xf numFmtId="10" fontId="29" fillId="2" borderId="28" xfId="0" applyNumberFormat="1" applyFont="1" applyFill="1" applyBorder="1" applyAlignment="1" applyProtection="1">
      <alignment horizontal="right"/>
    </xf>
    <xf numFmtId="3" fontId="19" fillId="2" borderId="1" xfId="0" applyNumberFormat="1" applyFont="1" applyFill="1" applyBorder="1" applyAlignment="1" applyProtection="1">
      <alignment horizontal="right"/>
    </xf>
    <xf numFmtId="3" fontId="19" fillId="2" borderId="28" xfId="0" applyNumberFormat="1" applyFont="1" applyFill="1" applyBorder="1" applyAlignment="1" applyProtection="1">
      <alignment horizontal="right"/>
    </xf>
    <xf numFmtId="0" fontId="2" fillId="3" borderId="12" xfId="0" applyFont="1" applyFill="1" applyBorder="1" applyProtection="1"/>
    <xf numFmtId="0" fontId="30" fillId="3" borderId="12" xfId="0" applyFont="1" applyFill="1" applyBorder="1" applyAlignment="1" applyProtection="1">
      <alignment wrapText="1"/>
    </xf>
    <xf numFmtId="0" fontId="30" fillId="3" borderId="30" xfId="0" applyFont="1" applyFill="1" applyBorder="1" applyAlignment="1" applyProtection="1">
      <alignment vertical="top" wrapText="1"/>
    </xf>
    <xf numFmtId="0" fontId="2" fillId="3" borderId="27" xfId="0" applyFont="1" applyFill="1" applyBorder="1" applyAlignment="1" applyProtection="1">
      <alignment vertical="top" wrapText="1"/>
    </xf>
    <xf numFmtId="0" fontId="2" fillId="3" borderId="32" xfId="0" applyFont="1" applyFill="1" applyBorder="1" applyProtection="1"/>
    <xf numFmtId="3" fontId="28" fillId="2" borderId="35" xfId="0" applyNumberFormat="1" applyFont="1" applyFill="1" applyBorder="1" applyProtection="1"/>
    <xf numFmtId="3" fontId="28" fillId="2" borderId="34" xfId="0" applyNumberFormat="1" applyFont="1" applyFill="1" applyBorder="1" applyProtection="1"/>
    <xf numFmtId="3" fontId="15" fillId="2" borderId="7" xfId="0" applyNumberFormat="1" applyFont="1" applyFill="1" applyBorder="1" applyProtection="1"/>
    <xf numFmtId="3" fontId="15" fillId="2" borderId="17" xfId="0" applyNumberFormat="1" applyFont="1" applyFill="1" applyBorder="1" applyProtection="1"/>
    <xf numFmtId="3" fontId="15" fillId="2" borderId="8" xfId="0" applyNumberFormat="1" applyFont="1" applyFill="1" applyBorder="1" applyProtection="1"/>
    <xf numFmtId="3" fontId="15" fillId="2" borderId="37" xfId="0" applyNumberFormat="1" applyFont="1" applyFill="1" applyBorder="1" applyProtection="1"/>
    <xf numFmtId="0" fontId="2" fillId="3" borderId="38" xfId="0" applyFont="1" applyFill="1" applyBorder="1" applyProtection="1"/>
    <xf numFmtId="10" fontId="19" fillId="2" borderId="39" xfId="0" applyNumberFormat="1" applyFont="1" applyFill="1" applyBorder="1" applyAlignment="1" applyProtection="1">
      <alignment horizontal="right"/>
    </xf>
    <xf numFmtId="10" fontId="29" fillId="2" borderId="40" xfId="0" applyNumberFormat="1" applyFont="1" applyFill="1" applyBorder="1" applyAlignment="1" applyProtection="1">
      <alignment horizontal="right"/>
    </xf>
    <xf numFmtId="3" fontId="19" fillId="2" borderId="39" xfId="0" applyNumberFormat="1" applyFont="1" applyFill="1" applyBorder="1" applyAlignment="1" applyProtection="1">
      <alignment horizontal="right"/>
    </xf>
    <xf numFmtId="3" fontId="19" fillId="2" borderId="40" xfId="0" applyNumberFormat="1" applyFont="1" applyFill="1" applyBorder="1" applyAlignment="1" applyProtection="1">
      <alignment horizontal="right"/>
    </xf>
    <xf numFmtId="0" fontId="8" fillId="3" borderId="18" xfId="0" applyFont="1" applyFill="1" applyBorder="1" applyAlignment="1" applyProtection="1">
      <alignment horizontal="left"/>
    </xf>
    <xf numFmtId="0" fontId="8" fillId="3" borderId="18" xfId="0" applyFont="1" applyFill="1" applyBorder="1" applyAlignment="1" applyProtection="1">
      <alignment horizontal="center"/>
    </xf>
    <xf numFmtId="0" fontId="8" fillId="3" borderId="41" xfId="0" applyFont="1" applyFill="1" applyBorder="1" applyAlignment="1" applyProtection="1">
      <alignment horizontal="center"/>
    </xf>
    <xf numFmtId="0" fontId="8" fillId="3" borderId="0" xfId="0" applyFont="1" applyFill="1" applyAlignment="1" applyProtection="1">
      <alignment horizontal="center"/>
    </xf>
    <xf numFmtId="0" fontId="2" fillId="3" borderId="42" xfId="0" applyFont="1" applyFill="1" applyBorder="1" applyProtection="1"/>
    <xf numFmtId="3" fontId="28" fillId="2" borderId="1" xfId="0" applyNumberFormat="1" applyFont="1" applyFill="1" applyBorder="1" applyProtection="1"/>
    <xf numFmtId="3" fontId="28" fillId="2" borderId="22" xfId="0" applyNumberFormat="1" applyFont="1" applyFill="1" applyBorder="1" applyProtection="1"/>
    <xf numFmtId="0" fontId="2" fillId="3" borderId="43" xfId="0" applyFont="1" applyFill="1" applyBorder="1" applyProtection="1"/>
    <xf numFmtId="0" fontId="30" fillId="3" borderId="43" xfId="0" applyFont="1" applyFill="1" applyBorder="1" applyAlignment="1" applyProtection="1">
      <alignment vertical="top" wrapText="1"/>
    </xf>
    <xf numFmtId="0" fontId="2" fillId="3" borderId="43" xfId="0" applyFont="1" applyFill="1" applyBorder="1" applyAlignment="1" applyProtection="1">
      <alignment vertical="top" wrapText="1"/>
    </xf>
    <xf numFmtId="3" fontId="28" fillId="2" borderId="14" xfId="0" applyNumberFormat="1" applyFont="1" applyFill="1" applyBorder="1" applyProtection="1"/>
    <xf numFmtId="0" fontId="2" fillId="3" borderId="46" xfId="0" applyFont="1" applyFill="1" applyBorder="1" applyProtection="1"/>
    <xf numFmtId="10" fontId="29" fillId="2" borderId="47" xfId="0" applyNumberFormat="1" applyFont="1" applyFill="1" applyBorder="1" applyAlignment="1" applyProtection="1">
      <alignment horizontal="right"/>
    </xf>
    <xf numFmtId="10" fontId="29" fillId="2" borderId="48" xfId="0" applyNumberFormat="1" applyFont="1" applyFill="1" applyBorder="1" applyAlignment="1" applyProtection="1">
      <alignment horizontal="right"/>
    </xf>
    <xf numFmtId="10" fontId="7" fillId="3" borderId="20" xfId="0" applyNumberFormat="1" applyFont="1" applyFill="1" applyBorder="1" applyAlignment="1" applyProtection="1">
      <alignment horizontal="right"/>
    </xf>
    <xf numFmtId="10" fontId="7" fillId="3" borderId="21" xfId="0" applyNumberFormat="1" applyFont="1" applyFill="1" applyBorder="1" applyAlignment="1" applyProtection="1">
      <alignment horizontal="right"/>
    </xf>
    <xf numFmtId="3" fontId="15" fillId="2" borderId="4" xfId="0" applyNumberFormat="1" applyFont="1" applyFill="1" applyBorder="1" applyProtection="1"/>
    <xf numFmtId="3" fontId="15" fillId="2" borderId="49" xfId="0" applyNumberFormat="1" applyFont="1" applyFill="1" applyBorder="1" applyProtection="1"/>
    <xf numFmtId="3" fontId="15" fillId="2" borderId="50" xfId="0" applyNumberFormat="1" applyFont="1" applyFill="1" applyBorder="1" applyProtection="1"/>
    <xf numFmtId="3" fontId="15" fillId="2" borderId="51" xfId="0" applyNumberFormat="1" applyFont="1" applyFill="1" applyBorder="1" applyProtection="1"/>
    <xf numFmtId="3" fontId="15" fillId="2" borderId="52" xfId="0" applyNumberFormat="1" applyFont="1" applyFill="1" applyBorder="1" applyProtection="1"/>
    <xf numFmtId="3" fontId="15" fillId="2" borderId="12" xfId="0" applyNumberFormat="1" applyFont="1" applyFill="1" applyBorder="1" applyProtection="1"/>
    <xf numFmtId="3" fontId="15" fillId="2" borderId="24" xfId="0" applyNumberFormat="1" applyFont="1" applyFill="1" applyBorder="1" applyProtection="1"/>
    <xf numFmtId="3" fontId="15" fillId="2" borderId="1" xfId="0" applyNumberFormat="1" applyFont="1" applyFill="1" applyBorder="1" applyProtection="1"/>
    <xf numFmtId="3" fontId="15" fillId="2" borderId="11" xfId="0" applyNumberFormat="1" applyFont="1" applyFill="1" applyBorder="1" applyProtection="1"/>
    <xf numFmtId="3" fontId="15" fillId="2" borderId="2" xfId="0" applyNumberFormat="1" applyFont="1" applyFill="1" applyBorder="1" applyProtection="1"/>
    <xf numFmtId="3" fontId="15" fillId="2" borderId="29" xfId="0" applyNumberFormat="1" applyFont="1" applyFill="1" applyBorder="1" applyProtection="1"/>
    <xf numFmtId="3" fontId="15" fillId="2" borderId="0" xfId="0" applyNumberFormat="1" applyFont="1" applyFill="1" applyProtection="1"/>
    <xf numFmtId="3" fontId="15" fillId="2" borderId="53" xfId="0" applyNumberFormat="1" applyFont="1" applyFill="1" applyBorder="1" applyProtection="1"/>
    <xf numFmtId="3" fontId="15" fillId="2" borderId="10" xfId="0" applyNumberFormat="1" applyFont="1" applyFill="1" applyBorder="1" applyProtection="1"/>
    <xf numFmtId="3" fontId="15" fillId="2" borderId="9" xfId="0" applyNumberFormat="1" applyFont="1" applyFill="1" applyBorder="1" applyProtection="1"/>
    <xf numFmtId="3" fontId="15" fillId="2" borderId="31" xfId="0" applyNumberFormat="1" applyFont="1" applyFill="1" applyBorder="1" applyProtection="1"/>
    <xf numFmtId="0" fontId="2" fillId="3" borderId="54" xfId="0" applyFont="1" applyFill="1" applyBorder="1" applyProtection="1"/>
    <xf numFmtId="3" fontId="15" fillId="2" borderId="55" xfId="0" applyNumberFormat="1" applyFont="1" applyFill="1" applyBorder="1" applyProtection="1"/>
    <xf numFmtId="3" fontId="15" fillId="2" borderId="56" xfId="0" applyNumberFormat="1" applyFont="1" applyFill="1" applyBorder="1" applyProtection="1"/>
    <xf numFmtId="3" fontId="15" fillId="2" borderId="34" xfId="0" applyNumberFormat="1" applyFont="1" applyFill="1" applyBorder="1" applyProtection="1"/>
    <xf numFmtId="3" fontId="15" fillId="2" borderId="57" xfId="0" applyNumberFormat="1" applyFont="1" applyFill="1" applyBorder="1" applyProtection="1"/>
    <xf numFmtId="3" fontId="15" fillId="2" borderId="58" xfId="0" applyNumberFormat="1" applyFont="1" applyFill="1" applyBorder="1" applyProtection="1"/>
    <xf numFmtId="3" fontId="15" fillId="2" borderId="59" xfId="0" applyNumberFormat="1" applyFont="1" applyFill="1" applyBorder="1" applyProtection="1"/>
    <xf numFmtId="3" fontId="15" fillId="2" borderId="60" xfId="0" applyNumberFormat="1" applyFont="1" applyFill="1" applyBorder="1" applyProtection="1"/>
    <xf numFmtId="3" fontId="15" fillId="2" borderId="18" xfId="0" applyNumberFormat="1" applyFont="1" applyFill="1" applyBorder="1" applyProtection="1"/>
    <xf numFmtId="3" fontId="15" fillId="2" borderId="61" xfId="0" applyNumberFormat="1" applyFont="1" applyFill="1" applyBorder="1" applyProtection="1"/>
    <xf numFmtId="10" fontId="29" fillId="2" borderId="39" xfId="0" applyNumberFormat="1" applyFont="1" applyFill="1" applyBorder="1" applyAlignment="1" applyProtection="1">
      <alignment horizontal="right"/>
    </xf>
    <xf numFmtId="0" fontId="31" fillId="3" borderId="0" xfId="0" applyFont="1" applyFill="1" applyProtection="1"/>
    <xf numFmtId="0" fontId="31" fillId="3" borderId="0" xfId="0" applyFont="1" applyFill="1" applyAlignment="1" applyProtection="1">
      <alignment horizontal="right"/>
    </xf>
    <xf numFmtId="3" fontId="32" fillId="3" borderId="20" xfId="0" applyNumberFormat="1" applyFont="1" applyFill="1" applyBorder="1" applyAlignment="1" applyProtection="1">
      <alignment horizontal="right"/>
    </xf>
    <xf numFmtId="3" fontId="31" fillId="3" borderId="0" xfId="0" applyNumberFormat="1" applyFont="1" applyFill="1" applyAlignment="1" applyProtection="1">
      <alignment horizontal="right"/>
    </xf>
    <xf numFmtId="0" fontId="33" fillId="3" borderId="0" xfId="0" applyFont="1" applyFill="1" applyProtection="1"/>
    <xf numFmtId="0" fontId="33" fillId="2" borderId="0" xfId="0" applyFont="1" applyFill="1" applyProtection="1"/>
    <xf numFmtId="0" fontId="27" fillId="3" borderId="0" xfId="0" applyFont="1" applyFill="1" applyProtection="1"/>
    <xf numFmtId="3" fontId="33" fillId="3" borderId="0" xfId="0" applyNumberFormat="1" applyFont="1" applyFill="1" applyAlignment="1" applyProtection="1">
      <alignment horizontal="right"/>
    </xf>
    <xf numFmtId="0" fontId="25" fillId="3" borderId="0" xfId="0" applyFont="1" applyFill="1" applyAlignment="1" applyProtection="1">
      <alignment horizontal="left" vertical="center"/>
    </xf>
    <xf numFmtId="0" fontId="34" fillId="3" borderId="0" xfId="0" applyFont="1" applyFill="1" applyAlignment="1" applyProtection="1">
      <alignment horizontal="left" wrapText="1"/>
    </xf>
    <xf numFmtId="0" fontId="11" fillId="3" borderId="0" xfId="0" applyFont="1" applyFill="1" applyAlignment="1" applyProtection="1">
      <alignment horizontal="center" wrapText="1"/>
    </xf>
    <xf numFmtId="0" fontId="2" fillId="2" borderId="0" xfId="0" applyFont="1" applyFill="1" applyAlignment="1" applyProtection="1">
      <alignment horizontal="center" wrapText="1"/>
    </xf>
    <xf numFmtId="0" fontId="35" fillId="3" borderId="0" xfId="0" applyFont="1" applyFill="1" applyProtection="1"/>
    <xf numFmtId="0" fontId="1" fillId="3" borderId="0" xfId="0" applyFont="1" applyFill="1" applyAlignment="1" applyProtection="1">
      <alignment horizontal="center"/>
    </xf>
    <xf numFmtId="0" fontId="2" fillId="3" borderId="0" xfId="0" applyFont="1" applyFill="1" applyAlignment="1" applyProtection="1">
      <alignment wrapText="1"/>
    </xf>
    <xf numFmtId="0" fontId="2" fillId="2" borderId="0" xfId="0" applyFont="1" applyFill="1" applyAlignment="1" applyProtection="1">
      <alignment wrapText="1"/>
    </xf>
    <xf numFmtId="0" fontId="9" fillId="2" borderId="0" xfId="0" applyFont="1" applyFill="1" applyProtection="1"/>
    <xf numFmtId="49" fontId="7" fillId="3" borderId="6" xfId="0" applyNumberFormat="1" applyFont="1" applyFill="1" applyBorder="1" applyAlignment="1" applyProtection="1">
      <alignment horizontal="center" wrapText="1"/>
    </xf>
    <xf numFmtId="49" fontId="7" fillId="3" borderId="7" xfId="0" applyNumberFormat="1" applyFont="1" applyFill="1" applyBorder="1" applyAlignment="1" applyProtection="1">
      <alignment horizontal="center" wrapText="1"/>
    </xf>
    <xf numFmtId="49" fontId="7" fillId="3" borderId="8" xfId="0" applyNumberFormat="1" applyFont="1" applyFill="1" applyBorder="1" applyAlignment="1" applyProtection="1">
      <alignment horizontal="center" wrapText="1"/>
    </xf>
    <xf numFmtId="49" fontId="7" fillId="3" borderId="0" xfId="0" applyNumberFormat="1" applyFont="1" applyFill="1" applyAlignment="1" applyProtection="1">
      <alignment horizontal="center" wrapText="1"/>
    </xf>
    <xf numFmtId="0" fontId="37" fillId="3" borderId="64" xfId="0" applyFont="1" applyFill="1" applyBorder="1" applyAlignment="1" applyProtection="1">
      <alignment horizontal="center"/>
    </xf>
    <xf numFmtId="0" fontId="2" fillId="3" borderId="0" xfId="0" applyFont="1" applyFill="1" applyAlignment="1" applyProtection="1">
      <alignment horizontal="center"/>
    </xf>
    <xf numFmtId="0" fontId="12" fillId="3" borderId="0" xfId="0" applyFont="1" applyFill="1" applyProtection="1"/>
    <xf numFmtId="49" fontId="7" fillId="3" borderId="9" xfId="0" applyNumberFormat="1" applyFont="1" applyFill="1" applyBorder="1" applyAlignment="1" applyProtection="1">
      <alignment horizontal="center"/>
    </xf>
    <xf numFmtId="49" fontId="7" fillId="3" borderId="0" xfId="0" applyNumberFormat="1" applyFont="1" applyFill="1" applyProtection="1"/>
    <xf numFmtId="49" fontId="7" fillId="3" borderId="7" xfId="0" applyNumberFormat="1" applyFont="1" applyFill="1" applyBorder="1" applyAlignment="1" applyProtection="1">
      <alignment horizontal="center" vertical="center" wrapText="1"/>
    </xf>
    <xf numFmtId="49" fontId="7" fillId="3" borderId="8" xfId="0" applyNumberFormat="1" applyFont="1" applyFill="1" applyBorder="1" applyAlignment="1" applyProtection="1">
      <alignment horizontal="center" vertical="center" wrapText="1"/>
    </xf>
    <xf numFmtId="49" fontId="7" fillId="3" borderId="16" xfId="0" applyNumberFormat="1" applyFont="1" applyFill="1" applyBorder="1" applyAlignment="1" applyProtection="1">
      <alignment horizontal="center" vertical="center" wrapText="1"/>
    </xf>
    <xf numFmtId="0" fontId="8" fillId="3" borderId="15" xfId="0" applyFont="1" applyFill="1" applyBorder="1" applyAlignment="1" applyProtection="1">
      <alignment horizontal="right"/>
    </xf>
    <xf numFmtId="49" fontId="38" fillId="3" borderId="7" xfId="0" applyNumberFormat="1" applyFont="1" applyFill="1" applyBorder="1" applyAlignment="1" applyProtection="1">
      <alignment horizontal="center" wrapText="1"/>
    </xf>
    <xf numFmtId="49" fontId="38" fillId="3" borderId="6" xfId="0" applyNumberFormat="1" applyFont="1" applyFill="1" applyBorder="1" applyAlignment="1" applyProtection="1">
      <alignment horizontal="center" wrapText="1"/>
    </xf>
    <xf numFmtId="49" fontId="7" fillId="3" borderId="20" xfId="0" applyNumberFormat="1" applyFont="1" applyFill="1" applyBorder="1" applyAlignment="1" applyProtection="1">
      <alignment horizontal="center"/>
    </xf>
    <xf numFmtId="49" fontId="24" fillId="3" borderId="21" xfId="0" applyNumberFormat="1" applyFont="1" applyFill="1" applyBorder="1" applyAlignment="1" applyProtection="1">
      <alignment horizontal="center"/>
    </xf>
    <xf numFmtId="3" fontId="15" fillId="4" borderId="22" xfId="0" applyNumberFormat="1" applyFont="1" applyFill="1" applyBorder="1" applyProtection="1"/>
    <xf numFmtId="3" fontId="15" fillId="3" borderId="0" xfId="0" applyNumberFormat="1" applyFont="1" applyFill="1" applyProtection="1"/>
    <xf numFmtId="0" fontId="39" fillId="3" borderId="30" xfId="0" applyFont="1" applyFill="1" applyBorder="1" applyProtection="1"/>
    <xf numFmtId="3" fontId="15" fillId="4" borderId="24" xfId="0" applyNumberFormat="1" applyFont="1" applyFill="1" applyBorder="1" applyProtection="1"/>
    <xf numFmtId="10" fontId="15" fillId="4" borderId="0" xfId="0" applyNumberFormat="1" applyFont="1" applyFill="1" applyProtection="1"/>
    <xf numFmtId="10" fontId="15" fillId="4" borderId="65" xfId="0" applyNumberFormat="1" applyFont="1" applyFill="1" applyBorder="1" applyProtection="1"/>
    <xf numFmtId="0" fontId="30" fillId="3" borderId="11" xfId="0" applyFont="1" applyFill="1" applyBorder="1" applyAlignment="1" applyProtection="1">
      <alignment horizontal="left" wrapText="1"/>
    </xf>
    <xf numFmtId="0" fontId="41" fillId="3" borderId="30" xfId="0" applyFont="1" applyFill="1" applyBorder="1" applyAlignment="1" applyProtection="1">
      <alignment horizontal="left" wrapText="1"/>
    </xf>
    <xf numFmtId="3" fontId="15" fillId="4" borderId="34" xfId="0" applyNumberFormat="1" applyFont="1" applyFill="1" applyBorder="1" applyProtection="1"/>
    <xf numFmtId="0" fontId="39" fillId="3" borderId="66" xfId="0" applyFont="1" applyFill="1" applyBorder="1" applyProtection="1"/>
    <xf numFmtId="10" fontId="15" fillId="4" borderId="3" xfId="0" applyNumberFormat="1" applyFont="1" applyFill="1" applyBorder="1" applyProtection="1"/>
    <xf numFmtId="10" fontId="15" fillId="4" borderId="67" xfId="0" applyNumberFormat="1" applyFont="1" applyFill="1" applyBorder="1" applyProtection="1"/>
    <xf numFmtId="0" fontId="42" fillId="3" borderId="18" xfId="0" applyFont="1" applyFill="1" applyBorder="1" applyProtection="1"/>
    <xf numFmtId="0" fontId="42" fillId="3" borderId="18" xfId="0" applyFont="1" applyFill="1" applyBorder="1" applyAlignment="1" applyProtection="1">
      <alignment horizontal="center"/>
    </xf>
    <xf numFmtId="3" fontId="15" fillId="4" borderId="4" xfId="0" applyNumberFormat="1" applyFont="1" applyFill="1" applyBorder="1" applyProtection="1"/>
    <xf numFmtId="3" fontId="15" fillId="4" borderId="50" xfId="0" applyNumberFormat="1" applyFont="1" applyFill="1" applyBorder="1" applyProtection="1"/>
    <xf numFmtId="3" fontId="15" fillId="4" borderId="29" xfId="0" applyNumberFormat="1" applyFont="1" applyFill="1" applyBorder="1" applyProtection="1"/>
    <xf numFmtId="3" fontId="15" fillId="4" borderId="68" xfId="0" applyNumberFormat="1" applyFont="1" applyFill="1" applyBorder="1" applyProtection="1"/>
    <xf numFmtId="3" fontId="15" fillId="4" borderId="32" xfId="0" applyNumberFormat="1" applyFont="1" applyFill="1" applyBorder="1" applyProtection="1"/>
    <xf numFmtId="3" fontId="15" fillId="4" borderId="62" xfId="0" applyNumberFormat="1" applyFont="1" applyFill="1" applyBorder="1" applyProtection="1"/>
    <xf numFmtId="3" fontId="15" fillId="4" borderId="17" xfId="0" applyNumberFormat="1" applyFont="1" applyFill="1" applyBorder="1" applyProtection="1"/>
    <xf numFmtId="0" fontId="8" fillId="3" borderId="7" xfId="0" applyFont="1" applyFill="1" applyBorder="1" applyProtection="1"/>
    <xf numFmtId="3" fontId="37" fillId="3" borderId="7" xfId="0" applyNumberFormat="1" applyFont="1" applyFill="1" applyBorder="1" applyAlignment="1" applyProtection="1">
      <alignment horizontal="center"/>
    </xf>
    <xf numFmtId="0" fontId="37" fillId="3" borderId="0" xfId="0" applyFont="1" applyFill="1" applyAlignment="1" applyProtection="1">
      <alignment horizontal="center"/>
    </xf>
    <xf numFmtId="3" fontId="15" fillId="3" borderId="0" xfId="0" applyNumberFormat="1" applyFont="1" applyFill="1" applyAlignment="1" applyProtection="1">
      <alignment horizontal="center"/>
    </xf>
    <xf numFmtId="3" fontId="15" fillId="4" borderId="49" xfId="0" applyNumberFormat="1" applyFont="1" applyFill="1" applyBorder="1" applyProtection="1"/>
    <xf numFmtId="3" fontId="15" fillId="4" borderId="51" xfId="0" applyNumberFormat="1" applyFont="1" applyFill="1" applyBorder="1" applyProtection="1"/>
    <xf numFmtId="3" fontId="15" fillId="3" borderId="51" xfId="0" applyNumberFormat="1" applyFont="1" applyFill="1" applyBorder="1" applyProtection="1"/>
    <xf numFmtId="3" fontId="15" fillId="3" borderId="11" xfId="0" applyNumberFormat="1" applyFont="1" applyFill="1" applyBorder="1" applyProtection="1"/>
    <xf numFmtId="3" fontId="15" fillId="4" borderId="53" xfId="0" applyNumberFormat="1" applyFont="1" applyFill="1" applyBorder="1" applyProtection="1"/>
    <xf numFmtId="3" fontId="15" fillId="3" borderId="9" xfId="0" applyNumberFormat="1" applyFont="1" applyFill="1" applyBorder="1" applyProtection="1"/>
    <xf numFmtId="3" fontId="15" fillId="3" borderId="24" xfId="0" applyNumberFormat="1" applyFont="1" applyFill="1" applyBorder="1" applyProtection="1"/>
    <xf numFmtId="3" fontId="15" fillId="3" borderId="17" xfId="0" applyNumberFormat="1" applyFont="1" applyFill="1" applyBorder="1" applyProtection="1"/>
    <xf numFmtId="0" fontId="43" fillId="3" borderId="0" xfId="0" applyFont="1" applyFill="1" applyProtection="1"/>
    <xf numFmtId="0" fontId="44" fillId="3" borderId="0" xfId="0" applyFont="1" applyFill="1" applyProtection="1"/>
    <xf numFmtId="0" fontId="2" fillId="3" borderId="3" xfId="0" applyFont="1" applyFill="1" applyBorder="1" applyProtection="1"/>
    <xf numFmtId="0" fontId="45" fillId="3" borderId="3" xfId="0" applyFont="1" applyFill="1" applyBorder="1" applyAlignment="1" applyProtection="1">
      <alignment horizontal="center"/>
    </xf>
    <xf numFmtId="49" fontId="7" fillId="3" borderId="0" xfId="0" applyNumberFormat="1" applyFont="1" applyFill="1" applyAlignment="1" applyProtection="1">
      <alignment horizontal="center"/>
    </xf>
    <xf numFmtId="49" fontId="7" fillId="3" borderId="6" xfId="0" applyNumberFormat="1" applyFont="1" applyFill="1" applyBorder="1" applyAlignment="1" applyProtection="1">
      <alignment horizontal="center"/>
    </xf>
    <xf numFmtId="3" fontId="15" fillId="4" borderId="7" xfId="0" applyNumberFormat="1" applyFont="1" applyFill="1" applyBorder="1" applyAlignment="1" applyProtection="1">
      <alignment horizontal="center"/>
    </xf>
    <xf numFmtId="10" fontId="15" fillId="4" borderId="34" xfId="0" applyNumberFormat="1" applyFont="1" applyFill="1" applyBorder="1" applyAlignment="1" applyProtection="1">
      <alignment horizontal="center"/>
    </xf>
    <xf numFmtId="3" fontId="15" fillId="4" borderId="0" xfId="0" applyNumberFormat="1" applyFont="1" applyFill="1" applyAlignment="1" applyProtection="1">
      <alignment horizontal="center"/>
    </xf>
    <xf numFmtId="10" fontId="15" fillId="4" borderId="9" xfId="0" applyNumberFormat="1" applyFont="1" applyFill="1" applyBorder="1" applyAlignment="1" applyProtection="1">
      <alignment horizontal="center"/>
    </xf>
    <xf numFmtId="3" fontId="15" fillId="4" borderId="12" xfId="0" applyNumberFormat="1" applyFont="1" applyFill="1" applyBorder="1" applyAlignment="1" applyProtection="1">
      <alignment horizontal="center"/>
    </xf>
    <xf numFmtId="10" fontId="15" fillId="4" borderId="11" xfId="0" applyNumberFormat="1" applyFont="1" applyFill="1" applyBorder="1" applyAlignment="1" applyProtection="1">
      <alignment horizontal="center"/>
    </xf>
    <xf numFmtId="3" fontId="15" fillId="4" borderId="14" xfId="0" applyNumberFormat="1" applyFont="1" applyFill="1" applyBorder="1" applyAlignment="1" applyProtection="1">
      <alignment horizontal="center"/>
    </xf>
    <xf numFmtId="10" fontId="15" fillId="4" borderId="6" xfId="0" applyNumberFormat="1" applyFont="1" applyFill="1" applyBorder="1" applyAlignment="1" applyProtection="1">
      <alignment horizontal="center"/>
    </xf>
    <xf numFmtId="3" fontId="19" fillId="4" borderId="13" xfId="0" applyNumberFormat="1" applyFont="1" applyFill="1" applyBorder="1" applyProtection="1">
      <protection locked="0"/>
    </xf>
    <xf numFmtId="3" fontId="19" fillId="4" borderId="1" xfId="0" applyNumberFormat="1" applyFont="1" applyFill="1" applyBorder="1" applyProtection="1">
      <protection locked="0"/>
    </xf>
    <xf numFmtId="3" fontId="15" fillId="3" borderId="0" xfId="0" applyNumberFormat="1" applyFont="1" applyFill="1" applyProtection="1">
      <protection locked="0"/>
    </xf>
    <xf numFmtId="10" fontId="40" fillId="3" borderId="0" xfId="0" applyNumberFormat="1" applyFont="1" applyFill="1" applyProtection="1">
      <protection locked="0"/>
    </xf>
    <xf numFmtId="10" fontId="40" fillId="3" borderId="65" xfId="0" applyNumberFormat="1" applyFont="1" applyFill="1" applyBorder="1" applyProtection="1">
      <protection locked="0"/>
    </xf>
    <xf numFmtId="10" fontId="40" fillId="4" borderId="0" xfId="0" applyNumberFormat="1" applyFont="1" applyFill="1" applyProtection="1">
      <protection locked="0"/>
    </xf>
    <xf numFmtId="10" fontId="40" fillId="4" borderId="65" xfId="0" applyNumberFormat="1" applyFont="1" applyFill="1" applyBorder="1" applyProtection="1">
      <protection locked="0"/>
    </xf>
    <xf numFmtId="0" fontId="1" fillId="3" borderId="0" xfId="2" applyFont="1" applyFill="1" applyAlignment="1" applyProtection="1">
      <alignment horizontal="center"/>
    </xf>
    <xf numFmtId="0" fontId="62" fillId="2" borderId="0" xfId="2" applyFont="1" applyProtection="1"/>
    <xf numFmtId="0" fontId="60" fillId="2" borderId="0" xfId="2" applyProtection="1"/>
    <xf numFmtId="0" fontId="1" fillId="3" borderId="0" xfId="2" applyFont="1" applyFill="1" applyAlignment="1" applyProtection="1">
      <alignment horizontal="left" vertical="center"/>
    </xf>
    <xf numFmtId="0" fontId="60" fillId="2" borderId="0" xfId="2"/>
    <xf numFmtId="0" fontId="64" fillId="2" borderId="0" xfId="2" applyFont="1" applyProtection="1"/>
    <xf numFmtId="0" fontId="9" fillId="2" borderId="0" xfId="2" applyFont="1" applyProtection="1"/>
    <xf numFmtId="0" fontId="2" fillId="3" borderId="0" xfId="2" applyFont="1" applyFill="1" applyProtection="1"/>
    <xf numFmtId="49" fontId="7" fillId="3" borderId="76" xfId="2" applyNumberFormat="1" applyFont="1" applyFill="1" applyBorder="1" applyAlignment="1" applyProtection="1">
      <alignment horizontal="center" wrapText="1"/>
    </xf>
    <xf numFmtId="49" fontId="7" fillId="3" borderId="77" xfId="2" applyNumberFormat="1" applyFont="1" applyFill="1" applyBorder="1" applyAlignment="1" applyProtection="1">
      <alignment horizontal="center" wrapText="1"/>
    </xf>
    <xf numFmtId="49" fontId="65" fillId="3" borderId="77" xfId="2" applyNumberFormat="1" applyFont="1" applyFill="1" applyBorder="1" applyAlignment="1" applyProtection="1">
      <alignment horizontal="center" wrapText="1"/>
    </xf>
    <xf numFmtId="49" fontId="65" fillId="3" borderId="78" xfId="2" applyNumberFormat="1" applyFont="1" applyFill="1" applyBorder="1" applyAlignment="1" applyProtection="1">
      <alignment horizontal="center" wrapText="1"/>
    </xf>
    <xf numFmtId="49" fontId="65" fillId="3" borderId="79" xfId="2" applyNumberFormat="1" applyFont="1" applyFill="1" applyBorder="1" applyAlignment="1" applyProtection="1">
      <alignment horizontal="center" wrapText="1"/>
    </xf>
    <xf numFmtId="49" fontId="24" fillId="2" borderId="0" xfId="2" applyNumberFormat="1" applyFont="1" applyAlignment="1" applyProtection="1">
      <alignment horizontal="center" wrapText="1"/>
    </xf>
    <xf numFmtId="0" fontId="2" fillId="3" borderId="79" xfId="2" applyFont="1" applyFill="1" applyBorder="1" applyProtection="1"/>
    <xf numFmtId="3" fontId="2" fillId="3" borderId="79" xfId="2" applyNumberFormat="1" applyFont="1" applyFill="1" applyBorder="1" applyProtection="1">
      <protection locked="0"/>
    </xf>
    <xf numFmtId="10" fontId="12" fillId="2" borderId="0" xfId="2" applyNumberFormat="1" applyFont="1" applyProtection="1"/>
    <xf numFmtId="0" fontId="60" fillId="12" borderId="0" xfId="2" applyFill="1"/>
    <xf numFmtId="164" fontId="12" fillId="13" borderId="0" xfId="2" applyNumberFormat="1" applyFont="1" applyFill="1" applyProtection="1"/>
    <xf numFmtId="49" fontId="65" fillId="3" borderId="80" xfId="2" applyNumberFormat="1" applyFont="1" applyFill="1" applyBorder="1" applyAlignment="1" applyProtection="1">
      <alignment horizontal="center" wrapText="1"/>
    </xf>
    <xf numFmtId="164" fontId="12" fillId="2" borderId="0" xfId="2" applyNumberFormat="1" applyFont="1" applyProtection="1"/>
    <xf numFmtId="0" fontId="60" fillId="11" borderId="0" xfId="2" applyFill="1"/>
    <xf numFmtId="0" fontId="6" fillId="3" borderId="0" xfId="2" applyFont="1" applyFill="1" applyProtection="1"/>
    <xf numFmtId="0" fontId="70" fillId="11" borderId="0" xfId="2" applyFont="1" applyFill="1" applyBorder="1"/>
    <xf numFmtId="0" fontId="60" fillId="11" borderId="0" xfId="2" applyFill="1" applyBorder="1"/>
    <xf numFmtId="0" fontId="62" fillId="2" borderId="0" xfId="2" applyFont="1"/>
    <xf numFmtId="164" fontId="71" fillId="3" borderId="79" xfId="2" applyNumberFormat="1" applyFont="1" applyFill="1" applyBorder="1" applyProtection="1">
      <protection locked="0"/>
    </xf>
    <xf numFmtId="0" fontId="6" fillId="2" borderId="79" xfId="0" applyFont="1" applyFill="1" applyBorder="1" applyAlignment="1" applyProtection="1">
      <alignment vertical="top" wrapText="1"/>
      <protection locked="0"/>
    </xf>
    <xf numFmtId="0" fontId="18" fillId="3" borderId="0" xfId="0" applyFont="1" applyFill="1" applyAlignment="1">
      <alignment horizontal="justify" vertical="center" wrapText="1"/>
    </xf>
    <xf numFmtId="0" fontId="48" fillId="3" borderId="0" xfId="0" applyFont="1" applyFill="1" applyAlignment="1">
      <alignment horizontal="justify" vertical="center" wrapText="1"/>
    </xf>
    <xf numFmtId="0" fontId="6" fillId="3" borderId="0" xfId="0" applyFont="1" applyFill="1" applyAlignment="1">
      <alignment horizontal="justify" vertical="center" wrapText="1"/>
    </xf>
    <xf numFmtId="0" fontId="58" fillId="4" borderId="70" xfId="1" applyFill="1" applyBorder="1" applyAlignment="1" applyProtection="1">
      <alignment horizontal="left"/>
      <protection locked="0"/>
    </xf>
    <xf numFmtId="0" fontId="2" fillId="4" borderId="70" xfId="0" applyFont="1" applyFill="1" applyBorder="1" applyAlignment="1" applyProtection="1">
      <alignment horizontal="left"/>
      <protection locked="0"/>
    </xf>
    <xf numFmtId="0" fontId="49" fillId="3" borderId="18" xfId="0" applyFont="1" applyFill="1" applyBorder="1" applyAlignment="1">
      <alignment horizontal="left" wrapText="1"/>
    </xf>
    <xf numFmtId="0" fontId="60" fillId="11" borderId="0" xfId="0" applyFont="1" applyFill="1" applyAlignment="1">
      <alignment wrapText="1"/>
    </xf>
    <xf numFmtId="0" fontId="18" fillId="3" borderId="0" xfId="0" applyFont="1" applyFill="1" applyAlignment="1">
      <alignment vertical="center" wrapText="1"/>
    </xf>
    <xf numFmtId="0" fontId="25" fillId="3" borderId="0" xfId="0" applyFont="1" applyFill="1" applyAlignment="1">
      <alignment horizontal="left" vertical="center" wrapText="1"/>
    </xf>
    <xf numFmtId="0" fontId="25" fillId="3" borderId="0" xfId="0" applyFont="1" applyFill="1" applyAlignment="1">
      <alignment horizontal="center" vertical="center" wrapText="1"/>
    </xf>
    <xf numFmtId="0" fontId="50" fillId="3" borderId="0" xfId="0" applyFont="1" applyFill="1" applyAlignment="1">
      <alignment horizontal="center" vertical="center"/>
    </xf>
    <xf numFmtId="0" fontId="2" fillId="4" borderId="1" xfId="0" applyFont="1" applyFill="1" applyBorder="1" applyAlignment="1" applyProtection="1">
      <alignment horizontal="left"/>
      <protection locked="0"/>
    </xf>
    <xf numFmtId="0" fontId="0" fillId="2" borderId="0" xfId="0" applyFill="1" applyAlignment="1">
      <alignment wrapText="1"/>
    </xf>
    <xf numFmtId="0" fontId="18" fillId="7"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18" fillId="3" borderId="0" xfId="0" applyFont="1" applyFill="1" applyAlignment="1">
      <alignment horizontal="left" vertical="center" wrapText="1"/>
    </xf>
    <xf numFmtId="0" fontId="51" fillId="3" borderId="0" xfId="0" applyFont="1" applyFill="1" applyAlignment="1">
      <alignment horizontal="left" vertical="center" wrapText="1"/>
    </xf>
    <xf numFmtId="0" fontId="52" fillId="3" borderId="0" xfId="0" applyFont="1" applyFill="1" applyAlignment="1">
      <alignment horizontal="left" vertical="center" wrapText="1"/>
    </xf>
    <xf numFmtId="0" fontId="6" fillId="3" borderId="0" xfId="0" applyFont="1" applyFill="1" applyAlignment="1">
      <alignment horizontal="left" vertical="center" wrapText="1"/>
    </xf>
    <xf numFmtId="0" fontId="26" fillId="5" borderId="1" xfId="0" applyFont="1" applyFill="1" applyBorder="1" applyAlignment="1">
      <alignment horizontal="left" vertical="center" wrapText="1"/>
    </xf>
    <xf numFmtId="0" fontId="25" fillId="3" borderId="0" xfId="0" applyFont="1" applyFill="1" applyAlignment="1" applyProtection="1">
      <alignment horizontal="center" vertical="center" wrapText="1"/>
    </xf>
    <xf numFmtId="0" fontId="1" fillId="3" borderId="3" xfId="0" applyFont="1" applyFill="1" applyBorder="1" applyAlignment="1" applyProtection="1">
      <alignment horizontal="center"/>
    </xf>
    <xf numFmtId="0" fontId="53" fillId="5" borderId="6" xfId="0" applyFont="1" applyFill="1" applyBorder="1" applyAlignment="1" applyProtection="1">
      <alignment horizontal="center"/>
    </xf>
    <xf numFmtId="0" fontId="53" fillId="8" borderId="6" xfId="0" applyFont="1" applyFill="1" applyBorder="1" applyAlignment="1" applyProtection="1">
      <alignment horizontal="center"/>
    </xf>
    <xf numFmtId="0" fontId="18" fillId="3" borderId="0" xfId="0" applyFont="1" applyFill="1" applyAlignment="1">
      <alignment horizontal="left" wrapText="1"/>
    </xf>
    <xf numFmtId="0" fontId="18" fillId="3" borderId="0" xfId="0" applyFont="1" applyFill="1" applyAlignment="1" applyProtection="1">
      <alignment horizontal="justify" vertical="center"/>
    </xf>
    <xf numFmtId="0" fontId="61" fillId="11" borderId="0" xfId="0" applyFont="1" applyFill="1" applyAlignment="1" applyProtection="1">
      <alignment wrapText="1"/>
    </xf>
    <xf numFmtId="0" fontId="29" fillId="3" borderId="3" xfId="0" applyFont="1" applyFill="1" applyBorder="1" applyAlignment="1" applyProtection="1">
      <alignment horizontal="center"/>
    </xf>
    <xf numFmtId="0" fontId="25" fillId="3" borderId="0" xfId="0" applyFont="1" applyFill="1" applyAlignment="1" applyProtection="1">
      <alignment horizontal="left" vertical="center"/>
    </xf>
    <xf numFmtId="0" fontId="1" fillId="3" borderId="0" xfId="0" applyFont="1" applyFill="1" applyAlignment="1" applyProtection="1">
      <alignment horizontal="left" vertical="center"/>
    </xf>
    <xf numFmtId="0" fontId="6" fillId="3" borderId="0" xfId="0" applyFont="1" applyFill="1" applyAlignment="1" applyProtection="1">
      <alignment vertical="center" wrapText="1"/>
    </xf>
    <xf numFmtId="0" fontId="6" fillId="3" borderId="0" xfId="0" applyFont="1" applyFill="1" applyAlignment="1" applyProtection="1">
      <alignment horizontal="justify" vertical="center"/>
    </xf>
    <xf numFmtId="0" fontId="1" fillId="3" borderId="15" xfId="0" applyFont="1" applyFill="1" applyBorder="1" applyAlignment="1" applyProtection="1">
      <alignment horizontal="center" vertical="center" wrapText="1"/>
    </xf>
    <xf numFmtId="0" fontId="51" fillId="3" borderId="5" xfId="0" applyFont="1" applyFill="1" applyBorder="1" applyAlignment="1" applyProtection="1">
      <alignment horizontal="center"/>
    </xf>
    <xf numFmtId="49" fontId="54" fillId="8" borderId="5" xfId="0" applyNumberFormat="1" applyFont="1" applyFill="1" applyBorder="1" applyAlignment="1" applyProtection="1">
      <alignment horizontal="center" wrapText="1"/>
    </xf>
    <xf numFmtId="49" fontId="54" fillId="8" borderId="71" xfId="0" applyNumberFormat="1" applyFont="1" applyFill="1" applyBorder="1" applyAlignment="1" applyProtection="1">
      <alignment horizontal="center"/>
    </xf>
    <xf numFmtId="49" fontId="54" fillId="9" borderId="72" xfId="0" applyNumberFormat="1" applyFont="1" applyFill="1" applyBorder="1" applyAlignment="1" applyProtection="1">
      <alignment horizontal="center"/>
    </xf>
    <xf numFmtId="49" fontId="54" fillId="8" borderId="73" xfId="0" applyNumberFormat="1" applyFont="1" applyFill="1" applyBorder="1" applyAlignment="1" applyProtection="1">
      <alignment horizontal="center"/>
    </xf>
    <xf numFmtId="49" fontId="54" fillId="9" borderId="74" xfId="0" applyNumberFormat="1" applyFont="1" applyFill="1" applyBorder="1" applyAlignment="1" applyProtection="1">
      <alignment horizontal="center"/>
    </xf>
    <xf numFmtId="49" fontId="8" fillId="3" borderId="74" xfId="0" applyNumberFormat="1" applyFont="1" applyFill="1" applyBorder="1" applyAlignment="1" applyProtection="1">
      <alignment horizontal="center"/>
    </xf>
    <xf numFmtId="0" fontId="18" fillId="3" borderId="0" xfId="0" applyFont="1" applyFill="1" applyAlignment="1">
      <alignment horizontal="left" vertical="center"/>
    </xf>
    <xf numFmtId="0" fontId="6" fillId="3" borderId="0" xfId="0" applyFont="1" applyFill="1" applyAlignment="1">
      <alignment horizontal="justify" vertical="center"/>
    </xf>
    <xf numFmtId="0" fontId="0" fillId="11" borderId="0" xfId="0" applyFill="1" applyAlignment="1">
      <alignment wrapText="1"/>
    </xf>
    <xf numFmtId="0" fontId="1" fillId="3" borderId="7" xfId="0" applyFont="1" applyFill="1" applyBorder="1" applyAlignment="1">
      <alignment horizontal="center" vertical="center" wrapText="1"/>
    </xf>
    <xf numFmtId="0" fontId="28" fillId="3" borderId="18" xfId="0" applyFont="1" applyFill="1" applyBorder="1" applyAlignment="1">
      <alignment horizontal="left" vertical="top" wrapText="1"/>
    </xf>
    <xf numFmtId="49" fontId="7" fillId="3" borderId="62" xfId="0" applyNumberFormat="1" applyFont="1" applyFill="1" applyBorder="1" applyAlignment="1">
      <alignment horizontal="center"/>
    </xf>
    <xf numFmtId="0" fontId="25" fillId="3" borderId="0" xfId="0" applyFont="1" applyFill="1" applyAlignment="1">
      <alignment horizontal="left" vertical="center"/>
    </xf>
    <xf numFmtId="0" fontId="0" fillId="11" borderId="0" xfId="0" applyFill="1" applyAlignment="1" applyProtection="1">
      <alignment wrapText="1"/>
    </xf>
    <xf numFmtId="0" fontId="6" fillId="3" borderId="0" xfId="0" applyFont="1" applyFill="1" applyAlignment="1" applyProtection="1">
      <alignment horizontal="left" vertical="center" wrapText="1"/>
    </xf>
    <xf numFmtId="0" fontId="25" fillId="3" borderId="0" xfId="0" applyFont="1" applyFill="1" applyAlignment="1" applyProtection="1">
      <alignment horizontal="center"/>
    </xf>
    <xf numFmtId="0" fontId="3" fillId="3" borderId="0" xfId="0" applyFont="1" applyFill="1" applyAlignment="1" applyProtection="1">
      <alignment horizontal="center" wrapText="1"/>
    </xf>
    <xf numFmtId="0" fontId="50" fillId="3" borderId="0" xfId="0" applyFont="1" applyFill="1" applyAlignment="1" applyProtection="1">
      <alignment horizontal="left" wrapText="1"/>
    </xf>
    <xf numFmtId="0" fontId="60" fillId="11" borderId="0" xfId="2" applyFont="1" applyFill="1" applyAlignment="1">
      <alignment wrapText="1"/>
    </xf>
    <xf numFmtId="0" fontId="60" fillId="11" borderId="0" xfId="2" applyFill="1" applyAlignment="1">
      <alignment wrapText="1"/>
    </xf>
    <xf numFmtId="0" fontId="63" fillId="3" borderId="0" xfId="2" applyFont="1" applyFill="1" applyBorder="1" applyAlignment="1" applyProtection="1">
      <alignment horizontal="center" wrapText="1"/>
    </xf>
    <xf numFmtId="0" fontId="25" fillId="3" borderId="0" xfId="2" applyFont="1" applyFill="1" applyBorder="1" applyAlignment="1" applyProtection="1">
      <alignment horizontal="left" vertical="center"/>
    </xf>
    <xf numFmtId="0" fontId="67" fillId="3" borderId="0" xfId="2" applyFont="1" applyFill="1" applyBorder="1" applyAlignment="1" applyProtection="1">
      <alignment vertical="center" wrapText="1"/>
    </xf>
    <xf numFmtId="0" fontId="36" fillId="3" borderId="0" xfId="2" applyFont="1" applyFill="1" applyBorder="1" applyAlignment="1" applyProtection="1">
      <alignment vertical="center" wrapText="1"/>
    </xf>
    <xf numFmtId="0" fontId="69" fillId="3" borderId="0" xfId="2" applyFont="1" applyFill="1" applyBorder="1" applyAlignment="1" applyProtection="1">
      <alignment wrapText="1"/>
    </xf>
    <xf numFmtId="0" fontId="68" fillId="3" borderId="0" xfId="2" applyFont="1" applyFill="1" applyBorder="1" applyAlignment="1" applyProtection="1">
      <alignment horizontal="left" vertical="top" wrapText="1"/>
    </xf>
    <xf numFmtId="0" fontId="60" fillId="2" borderId="0" xfId="2" applyAlignment="1">
      <alignment horizontal="left" vertical="top" wrapText="1"/>
    </xf>
    <xf numFmtId="0" fontId="1" fillId="3" borderId="3" xfId="0" applyFont="1" applyFill="1" applyBorder="1" applyAlignment="1" applyProtection="1">
      <alignment horizontal="center" wrapText="1"/>
    </xf>
    <xf numFmtId="49" fontId="55" fillId="8" borderId="71" xfId="0" applyNumberFormat="1" applyFont="1" applyFill="1" applyBorder="1" applyAlignment="1" applyProtection="1">
      <alignment horizontal="center"/>
    </xf>
    <xf numFmtId="49" fontId="55" fillId="5" borderId="72" xfId="0" applyNumberFormat="1" applyFont="1" applyFill="1" applyBorder="1" applyAlignment="1" applyProtection="1">
      <alignment horizontal="center"/>
    </xf>
    <xf numFmtId="49" fontId="55" fillId="8" borderId="73" xfId="0" applyNumberFormat="1" applyFont="1" applyFill="1" applyBorder="1" applyAlignment="1" applyProtection="1">
      <alignment horizontal="center"/>
    </xf>
    <xf numFmtId="49" fontId="55" fillId="5" borderId="75" xfId="0" applyNumberFormat="1" applyFont="1" applyFill="1" applyBorder="1" applyAlignment="1" applyProtection="1">
      <alignment horizontal="center"/>
    </xf>
    <xf numFmtId="0" fontId="8" fillId="3" borderId="3" xfId="0" applyFont="1" applyFill="1" applyBorder="1" applyAlignment="1" applyProtection="1">
      <alignment horizontal="center" wrapText="1"/>
    </xf>
    <xf numFmtId="49" fontId="7" fillId="3" borderId="62" xfId="0" applyNumberFormat="1" applyFont="1" applyFill="1" applyBorder="1" applyAlignment="1" applyProtection="1">
      <alignment horizontal="center"/>
    </xf>
    <xf numFmtId="0" fontId="25" fillId="3" borderId="0" xfId="0" applyFont="1" applyFill="1" applyAlignment="1">
      <alignment horizontal="center"/>
    </xf>
    <xf numFmtId="49" fontId="8" fillId="3" borderId="5" xfId="0" applyNumberFormat="1" applyFont="1" applyFill="1" applyBorder="1" applyAlignment="1">
      <alignment horizontal="center" vertical="center" wrapText="1"/>
    </xf>
    <xf numFmtId="0" fontId="56" fillId="10" borderId="0" xfId="0" applyFont="1" applyFill="1" applyAlignment="1">
      <alignment horizontal="left" vertical="center" wrapText="1"/>
    </xf>
    <xf numFmtId="0" fontId="0" fillId="2" borderId="0" xfId="0" applyFill="1"/>
  </cellXfs>
  <cellStyles count="3">
    <cellStyle name="Hyperlink" xfId="1" builtinId="8"/>
    <cellStyle name="Normal" xfId="0" builtinId="0"/>
    <cellStyle name="Normal 2" xfId="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png"/><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562100" cy="685800"/>
    <xdr:pic>
      <xdr:nvPicPr>
        <xdr:cNvPr id="6" name="Pictur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7150" y="57150"/>
          <a:ext cx="15621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114300</xdr:rowOff>
    </xdr:from>
    <xdr:ext cx="1857375" cy="8191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114300"/>
          <a:ext cx="1857375" cy="819150"/>
        </a:xfrm>
        <a:prstGeom prst="rect">
          <a:avLst/>
        </a:prstGeom>
      </xdr:spPr>
    </xdr:pic>
    <xdr:clientData/>
  </xdr:oneCellAnchor>
  <xdr:twoCellAnchor editAs="oneCell">
    <xdr:from>
      <xdr:col>0</xdr:col>
      <xdr:colOff>0</xdr:colOff>
      <xdr:row>56</xdr:row>
      <xdr:rowOff>0</xdr:rowOff>
    </xdr:from>
    <xdr:to>
      <xdr:col>8</xdr:col>
      <xdr:colOff>76200</xdr:colOff>
      <xdr:row>67</xdr:row>
      <xdr:rowOff>259080</xdr:rowOff>
    </xdr:to>
    <xdr:pic>
      <xdr:nvPicPr>
        <xdr:cNvPr id="3" name="Picture 2">
          <a:extLst>
            <a:ext uri="{FF2B5EF4-FFF2-40B4-BE49-F238E27FC236}">
              <a16:creationId xmlns:a16="http://schemas.microsoft.com/office/drawing/2014/main" id="{0E23889C-A7CE-4EA5-A1D5-E51F01475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258800"/>
          <a:ext cx="8831580" cy="5821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8</xdr:col>
      <xdr:colOff>45720</xdr:colOff>
      <xdr:row>94</xdr:row>
      <xdr:rowOff>60960</xdr:rowOff>
    </xdr:to>
    <xdr:pic>
      <xdr:nvPicPr>
        <xdr:cNvPr id="4" name="Picture 3">
          <a:extLst>
            <a:ext uri="{FF2B5EF4-FFF2-40B4-BE49-F238E27FC236}">
              <a16:creationId xmlns:a16="http://schemas.microsoft.com/office/drawing/2014/main" id="{9D2AE4D4-F4ED-4ACC-BE4A-73083017D7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821400"/>
          <a:ext cx="8801100" cy="5585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94</xdr:row>
      <xdr:rowOff>15240</xdr:rowOff>
    </xdr:from>
    <xdr:to>
      <xdr:col>8</xdr:col>
      <xdr:colOff>91440</xdr:colOff>
      <xdr:row>118</xdr:row>
      <xdr:rowOff>45720</xdr:rowOff>
    </xdr:to>
    <xdr:pic>
      <xdr:nvPicPr>
        <xdr:cNvPr id="5" name="Picture 4">
          <a:extLst>
            <a:ext uri="{FF2B5EF4-FFF2-40B4-BE49-F238E27FC236}">
              <a16:creationId xmlns:a16="http://schemas.microsoft.com/office/drawing/2014/main" id="{C79CAFB1-200E-418A-BFC2-9165EEBD71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24361140"/>
          <a:ext cx="8831580" cy="433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857375" cy="8191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66675"/>
          <a:ext cx="1857375" cy="819150"/>
        </a:xfrm>
        <a:prstGeom prst="rect">
          <a:avLst/>
        </a:prstGeom>
      </xdr:spPr>
    </xdr:pic>
    <xdr:clientData/>
  </xdr:oneCellAnchor>
  <xdr:twoCellAnchor editAs="oneCell">
    <xdr:from>
      <xdr:col>0</xdr:col>
      <xdr:colOff>0</xdr:colOff>
      <xdr:row>35</xdr:row>
      <xdr:rowOff>0</xdr:rowOff>
    </xdr:from>
    <xdr:to>
      <xdr:col>6</xdr:col>
      <xdr:colOff>365760</xdr:colOff>
      <xdr:row>44</xdr:row>
      <xdr:rowOff>1607820</xdr:rowOff>
    </xdr:to>
    <xdr:pic>
      <xdr:nvPicPr>
        <xdr:cNvPr id="3" name="Picture 2">
          <a:extLst>
            <a:ext uri="{FF2B5EF4-FFF2-40B4-BE49-F238E27FC236}">
              <a16:creationId xmlns:a16="http://schemas.microsoft.com/office/drawing/2014/main" id="{92B16387-A427-4C18-8D67-5D661F21D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73340"/>
          <a:ext cx="6972300" cy="899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1082040</xdr:rowOff>
    </xdr:from>
    <xdr:to>
      <xdr:col>6</xdr:col>
      <xdr:colOff>487680</xdr:colOff>
      <xdr:row>69</xdr:row>
      <xdr:rowOff>38100</xdr:rowOff>
    </xdr:to>
    <xdr:pic>
      <xdr:nvPicPr>
        <xdr:cNvPr id="4" name="Picture 3">
          <a:extLst>
            <a:ext uri="{FF2B5EF4-FFF2-40B4-BE49-F238E27FC236}">
              <a16:creationId xmlns:a16="http://schemas.microsoft.com/office/drawing/2014/main" id="{53655C1C-8C5F-4D59-A630-C97E6D831E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39160"/>
          <a:ext cx="7094220" cy="948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xdr:colOff>
      <xdr:row>68</xdr:row>
      <xdr:rowOff>114300</xdr:rowOff>
    </xdr:from>
    <xdr:to>
      <xdr:col>6</xdr:col>
      <xdr:colOff>548640</xdr:colOff>
      <xdr:row>89</xdr:row>
      <xdr:rowOff>137160</xdr:rowOff>
    </xdr:to>
    <xdr:pic>
      <xdr:nvPicPr>
        <xdr:cNvPr id="5" name="Picture 4">
          <a:extLst>
            <a:ext uri="{FF2B5EF4-FFF2-40B4-BE49-F238E27FC236}">
              <a16:creationId xmlns:a16="http://schemas.microsoft.com/office/drawing/2014/main" id="{5234A908-4E22-4100-B2D9-A0B5214ADD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 y="25519380"/>
          <a:ext cx="7063740" cy="3863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57150</xdr:rowOff>
    </xdr:from>
    <xdr:ext cx="1114425" cy="48577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6200" y="57150"/>
          <a:ext cx="1114425" cy="485775"/>
        </a:xfrm>
        <a:prstGeom prst="rect">
          <a:avLst/>
        </a:prstGeom>
      </xdr:spPr>
    </xdr:pic>
    <xdr:clientData/>
  </xdr:oneCellAnchor>
  <xdr:twoCellAnchor editAs="oneCell">
    <xdr:from>
      <xdr:col>0</xdr:col>
      <xdr:colOff>0</xdr:colOff>
      <xdr:row>48</xdr:row>
      <xdr:rowOff>0</xdr:rowOff>
    </xdr:from>
    <xdr:to>
      <xdr:col>9</xdr:col>
      <xdr:colOff>205740</xdr:colOff>
      <xdr:row>73</xdr:row>
      <xdr:rowOff>83820</xdr:rowOff>
    </xdr:to>
    <xdr:pic>
      <xdr:nvPicPr>
        <xdr:cNvPr id="3" name="Picture 2">
          <a:extLst>
            <a:ext uri="{FF2B5EF4-FFF2-40B4-BE49-F238E27FC236}">
              <a16:creationId xmlns:a16="http://schemas.microsoft.com/office/drawing/2014/main" id="{85B12A2A-C0C2-41C0-8EDD-91D0ED46A0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09760"/>
          <a:ext cx="7124700" cy="9014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137160</xdr:rowOff>
    </xdr:from>
    <xdr:to>
      <xdr:col>9</xdr:col>
      <xdr:colOff>205740</xdr:colOff>
      <xdr:row>95</xdr:row>
      <xdr:rowOff>144780</xdr:rowOff>
    </xdr:to>
    <xdr:pic>
      <xdr:nvPicPr>
        <xdr:cNvPr id="5" name="Picture 4">
          <a:extLst>
            <a:ext uri="{FF2B5EF4-FFF2-40B4-BE49-F238E27FC236}">
              <a16:creationId xmlns:a16="http://schemas.microsoft.com/office/drawing/2014/main" id="{D3F20F74-E056-400A-B8F4-36849D599E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94680"/>
          <a:ext cx="7124700" cy="421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28575</xdr:rowOff>
    </xdr:from>
    <xdr:ext cx="952500" cy="4191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675" y="28575"/>
          <a:ext cx="952500" cy="419100"/>
        </a:xfrm>
        <a:prstGeom prst="rect">
          <a:avLst/>
        </a:prstGeom>
      </xdr:spPr>
    </xdr:pic>
    <xdr:clientData/>
  </xdr:oneCellAnchor>
  <xdr:twoCellAnchor editAs="oneCell">
    <xdr:from>
      <xdr:col>0</xdr:col>
      <xdr:colOff>0</xdr:colOff>
      <xdr:row>33</xdr:row>
      <xdr:rowOff>0</xdr:rowOff>
    </xdr:from>
    <xdr:to>
      <xdr:col>4</xdr:col>
      <xdr:colOff>1211580</xdr:colOff>
      <xdr:row>51</xdr:row>
      <xdr:rowOff>38100</xdr:rowOff>
    </xdr:to>
    <xdr:pic>
      <xdr:nvPicPr>
        <xdr:cNvPr id="3" name="Picture 2">
          <a:extLst>
            <a:ext uri="{FF2B5EF4-FFF2-40B4-BE49-F238E27FC236}">
              <a16:creationId xmlns:a16="http://schemas.microsoft.com/office/drawing/2014/main" id="{40C140D5-28BC-416C-83C3-B88B934D1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941820"/>
          <a:ext cx="7124700" cy="6050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0</xdr:rowOff>
    </xdr:from>
    <xdr:ext cx="1114425" cy="4857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0"/>
          <a:ext cx="1114425" cy="485775"/>
        </a:xfrm>
        <a:prstGeom prst="rect">
          <a:avLst/>
        </a:prstGeom>
      </xdr:spPr>
    </xdr:pic>
    <xdr:clientData/>
  </xdr:oneCellAnchor>
  <xdr:twoCellAnchor editAs="oneCell">
    <xdr:from>
      <xdr:col>0</xdr:col>
      <xdr:colOff>0</xdr:colOff>
      <xdr:row>16</xdr:row>
      <xdr:rowOff>0</xdr:rowOff>
    </xdr:from>
    <xdr:to>
      <xdr:col>7</xdr:col>
      <xdr:colOff>243840</xdr:colOff>
      <xdr:row>42</xdr:row>
      <xdr:rowOff>45720</xdr:rowOff>
    </xdr:to>
    <xdr:pic>
      <xdr:nvPicPr>
        <xdr:cNvPr id="3" name="Picture 2">
          <a:extLst>
            <a:ext uri="{FF2B5EF4-FFF2-40B4-BE49-F238E27FC236}">
              <a16:creationId xmlns:a16="http://schemas.microsoft.com/office/drawing/2014/main" id="{BB1DCBBD-1F6B-47AF-BCE7-450340740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35780"/>
          <a:ext cx="7002780" cy="9532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167640</xdr:colOff>
      <xdr:row>41</xdr:row>
      <xdr:rowOff>160020</xdr:rowOff>
    </xdr:from>
    <xdr:to>
      <xdr:col>7</xdr:col>
      <xdr:colOff>167640</xdr:colOff>
      <xdr:row>45</xdr:row>
      <xdr:rowOff>15240</xdr:rowOff>
    </xdr:to>
    <xdr:pic>
      <xdr:nvPicPr>
        <xdr:cNvPr id="4" name="Picture 3">
          <a:extLst>
            <a:ext uri="{FF2B5EF4-FFF2-40B4-BE49-F238E27FC236}">
              <a16:creationId xmlns:a16="http://schemas.microsoft.com/office/drawing/2014/main" id="{294A88E4-0ED5-4E82-9519-E6292EF03A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 y="13799820"/>
          <a:ext cx="67589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27000</xdr:colOff>
      <xdr:row>0</xdr:row>
      <xdr:rowOff>86400</xdr:rowOff>
    </xdr:from>
    <xdr:to>
      <xdr:col>0</xdr:col>
      <xdr:colOff>671180</xdr:colOff>
      <xdr:row>1</xdr:row>
      <xdr:rowOff>38880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27000" y="86400"/>
          <a:ext cx="644180" cy="650980"/>
        </a:xfrm>
        <a:prstGeom prst="rect">
          <a:avLst/>
        </a:prstGeom>
        <a:ln>
          <a:noFill/>
        </a:ln>
      </xdr:spPr>
    </xdr:pic>
    <xdr:clientData/>
  </xdr:twoCellAnchor>
  <xdr:twoCellAnchor editAs="oneCell">
    <xdr:from>
      <xdr:col>0</xdr:col>
      <xdr:colOff>0</xdr:colOff>
      <xdr:row>10</xdr:row>
      <xdr:rowOff>30480</xdr:rowOff>
    </xdr:from>
    <xdr:to>
      <xdr:col>5</xdr:col>
      <xdr:colOff>973455</xdr:colOff>
      <xdr:row>36</xdr:row>
      <xdr:rowOff>144780</xdr:rowOff>
    </xdr:to>
    <xdr:pic>
      <xdr:nvPicPr>
        <xdr:cNvPr id="3" name="Picture 2">
          <a:extLst>
            <a:ext uri="{FF2B5EF4-FFF2-40B4-BE49-F238E27FC236}">
              <a16:creationId xmlns:a16="http://schemas.microsoft.com/office/drawing/2014/main" id="{E97507BC-4ADD-45CC-9D93-92496F0C1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87240"/>
          <a:ext cx="6880860" cy="941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22860</xdr:rowOff>
    </xdr:from>
    <xdr:to>
      <xdr:col>5</xdr:col>
      <xdr:colOff>973455</xdr:colOff>
      <xdr:row>49</xdr:row>
      <xdr:rowOff>175260</xdr:rowOff>
    </xdr:to>
    <xdr:pic>
      <xdr:nvPicPr>
        <xdr:cNvPr id="4" name="Picture 3">
          <a:extLst>
            <a:ext uri="{FF2B5EF4-FFF2-40B4-BE49-F238E27FC236}">
              <a16:creationId xmlns:a16="http://schemas.microsoft.com/office/drawing/2014/main" id="{53935C72-8BF6-40E0-B050-312288E7F6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00760"/>
          <a:ext cx="6880860" cy="2712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esearch.aaup.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research.aaup.org/faq" TargetMode="External"/><Relationship Id="rId2" Type="http://schemas.openxmlformats.org/officeDocument/2006/relationships/hyperlink" Target="https://research.aaup.org/instructions" TargetMode="External"/><Relationship Id="rId1" Type="http://schemas.openxmlformats.org/officeDocument/2006/relationships/hyperlink" Target="https://research.aaup.org/webinars"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mailto:oir@famu.ed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search.aaup.org/webinars" TargetMode="External"/><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19"/>
  <sheetViews>
    <sheetView workbookViewId="0">
      <selection activeCell="A12" sqref="A12"/>
    </sheetView>
  </sheetViews>
  <sheetFormatPr defaultColWidth="8.7109375" defaultRowHeight="15" x14ac:dyDescent="0.25"/>
  <cols>
    <col min="1" max="1" width="147.140625" customWidth="1"/>
  </cols>
  <sheetData>
    <row r="1" spans="1:1" ht="15.75" x14ac:dyDescent="0.25">
      <c r="A1" s="2" t="s">
        <v>0</v>
      </c>
    </row>
    <row r="2" spans="1:1" x14ac:dyDescent="0.25">
      <c r="A2" s="5" t="s">
        <v>248</v>
      </c>
    </row>
    <row r="3" spans="1:1" ht="15.75" x14ac:dyDescent="0.25">
      <c r="A3" s="6" t="s">
        <v>2</v>
      </c>
    </row>
    <row r="4" spans="1:1" ht="15.75" x14ac:dyDescent="0.25">
      <c r="A4" s="6"/>
    </row>
    <row r="5" spans="1:1" ht="18" x14ac:dyDescent="0.25">
      <c r="A5" s="7" t="s">
        <v>3</v>
      </c>
    </row>
    <row r="6" spans="1:1" ht="71.25" x14ac:dyDescent="0.25">
      <c r="A6" s="173" t="s">
        <v>4</v>
      </c>
    </row>
    <row r="7" spans="1:1" ht="28.5" x14ac:dyDescent="0.25">
      <c r="A7" s="8" t="s">
        <v>5</v>
      </c>
    </row>
    <row r="8" spans="1:1" x14ac:dyDescent="0.25">
      <c r="A8" s="8" t="s">
        <v>6</v>
      </c>
    </row>
    <row r="9" spans="1:1" x14ac:dyDescent="0.25">
      <c r="A9" s="8"/>
    </row>
    <row r="10" spans="1:1" ht="28.5" x14ac:dyDescent="0.25">
      <c r="A10" s="8" t="s">
        <v>7</v>
      </c>
    </row>
    <row r="11" spans="1:1" x14ac:dyDescent="0.25">
      <c r="A11" s="172" t="s">
        <v>8</v>
      </c>
    </row>
    <row r="12" spans="1:1" x14ac:dyDescent="0.25">
      <c r="A12" s="54"/>
    </row>
    <row r="13" spans="1:1" ht="18" x14ac:dyDescent="0.25">
      <c r="A13" s="9" t="s">
        <v>9</v>
      </c>
    </row>
    <row r="14" spans="1:1" x14ac:dyDescent="0.25">
      <c r="A14" s="178" t="s">
        <v>10</v>
      </c>
    </row>
    <row r="15" spans="1:1" ht="43.5" x14ac:dyDescent="0.25">
      <c r="A15" s="13" t="s">
        <v>211</v>
      </c>
    </row>
    <row r="16" spans="1:1" ht="29.25" x14ac:dyDescent="0.25">
      <c r="A16" s="178" t="s">
        <v>11</v>
      </c>
    </row>
    <row r="17" spans="1:1" ht="30" x14ac:dyDescent="0.25">
      <c r="A17" s="176" t="s">
        <v>12</v>
      </c>
    </row>
    <row r="18" spans="1:1" ht="18" x14ac:dyDescent="0.25">
      <c r="A18" s="14"/>
    </row>
    <row r="19" spans="1:1" x14ac:dyDescent="0.25">
      <c r="A19" s="183" t="s">
        <v>249</v>
      </c>
    </row>
  </sheetData>
  <hyperlinks>
    <hyperlink ref="A1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036"/>
  <sheetViews>
    <sheetView topLeftCell="A55" workbookViewId="0">
      <selection activeCell="F37" sqref="F37"/>
    </sheetView>
  </sheetViews>
  <sheetFormatPr defaultColWidth="8.7109375" defaultRowHeight="15" x14ac:dyDescent="0.25"/>
  <cols>
    <col min="1" max="1" width="12.42578125" style="1" customWidth="1"/>
    <col min="2" max="2" width="24" style="1" customWidth="1"/>
    <col min="3" max="3" width="37.140625" style="1" customWidth="1"/>
    <col min="4" max="4" width="5" style="1" customWidth="1"/>
    <col min="5" max="5" width="10.42578125" style="1" customWidth="1"/>
    <col min="6" max="6" width="9.42578125" style="1" customWidth="1"/>
    <col min="7" max="7" width="10.42578125" style="1" customWidth="1"/>
    <col min="8" max="8" width="18.7109375" style="1" customWidth="1"/>
    <col min="9" max="10" width="10.42578125" style="1" customWidth="1"/>
    <col min="11" max="11" width="16.28515625" style="1" customWidth="1"/>
    <col min="12" max="14" width="8.7109375" style="1"/>
    <col min="15" max="15" width="8.140625" style="1" customWidth="1"/>
    <col min="16" max="16" width="56.28515625" style="1" customWidth="1"/>
    <col min="17" max="1025" width="0" style="1" hidden="1" customWidth="1"/>
  </cols>
  <sheetData>
    <row r="1" spans="1:23" ht="71.25" customHeight="1" x14ac:dyDescent="0.25">
      <c r="A1" s="15"/>
      <c r="B1" s="427" t="s">
        <v>246</v>
      </c>
      <c r="C1" s="427"/>
      <c r="D1" s="427"/>
      <c r="E1" s="427"/>
      <c r="F1" s="427"/>
      <c r="G1" s="427"/>
      <c r="H1" s="427"/>
      <c r="I1" s="427"/>
      <c r="J1" s="427"/>
      <c r="K1" s="427"/>
      <c r="L1" s="3" t="s">
        <v>1</v>
      </c>
      <c r="M1" s="3" t="s">
        <v>1</v>
      </c>
      <c r="N1" s="3" t="s">
        <v>1</v>
      </c>
      <c r="O1" s="3" t="s">
        <v>1</v>
      </c>
      <c r="P1" s="3" t="s">
        <v>1</v>
      </c>
    </row>
    <row r="2" spans="1:23" ht="23.65" customHeight="1" x14ac:dyDescent="0.25">
      <c r="A2" s="428" t="s">
        <v>13</v>
      </c>
      <c r="B2" s="428"/>
      <c r="C2" s="428"/>
      <c r="D2" s="428"/>
      <c r="E2" s="428"/>
      <c r="F2" s="428"/>
      <c r="G2" s="428"/>
      <c r="H2" s="16"/>
      <c r="I2" s="16"/>
      <c r="J2" s="16"/>
      <c r="K2" s="3"/>
      <c r="L2" s="3"/>
      <c r="M2" s="3"/>
      <c r="N2" s="3"/>
      <c r="O2" s="3"/>
      <c r="P2" s="3"/>
    </row>
    <row r="3" spans="1:23" ht="14.65" customHeight="1" x14ac:dyDescent="0.25">
      <c r="A3" s="17"/>
      <c r="B3" s="18" t="s">
        <v>14</v>
      </c>
      <c r="C3" s="19">
        <v>133650</v>
      </c>
      <c r="D3" s="16"/>
      <c r="E3" s="16"/>
      <c r="F3" s="16"/>
      <c r="G3" s="20"/>
      <c r="H3" s="20"/>
      <c r="I3" s="20"/>
      <c r="J3" s="21"/>
      <c r="K3" s="3"/>
      <c r="L3" s="3"/>
      <c r="M3" s="3"/>
      <c r="N3" s="3"/>
      <c r="O3" s="3"/>
      <c r="P3" s="3"/>
    </row>
    <row r="4" spans="1:23" ht="14.65" customHeight="1" x14ac:dyDescent="0.25">
      <c r="A4" s="17"/>
      <c r="B4" s="18" t="s">
        <v>15</v>
      </c>
      <c r="C4" s="19"/>
      <c r="D4" s="16"/>
      <c r="E4" s="16"/>
      <c r="F4" s="16"/>
      <c r="G4" s="20"/>
      <c r="H4" s="20"/>
      <c r="I4" s="20"/>
      <c r="J4" s="21"/>
      <c r="K4" s="3"/>
      <c r="L4" s="3"/>
      <c r="M4" s="3"/>
      <c r="N4" s="3"/>
      <c r="O4" s="3"/>
      <c r="P4" s="3"/>
    </row>
    <row r="5" spans="1:23" ht="14.65" customHeight="1" x14ac:dyDescent="0.25">
      <c r="A5" s="17"/>
      <c r="B5" s="18" t="s">
        <v>16</v>
      </c>
      <c r="C5" s="429" t="s">
        <v>262</v>
      </c>
      <c r="D5" s="429"/>
      <c r="E5" s="429"/>
      <c r="F5" s="429"/>
      <c r="G5" s="429"/>
      <c r="H5" s="20"/>
      <c r="I5" s="20"/>
      <c r="J5" s="20"/>
      <c r="K5" s="3"/>
      <c r="L5" s="3"/>
      <c r="M5" s="3"/>
      <c r="N5" s="3"/>
      <c r="O5" s="3"/>
      <c r="P5" s="3"/>
    </row>
    <row r="6" spans="1:23" ht="14.65" customHeight="1" x14ac:dyDescent="0.25">
      <c r="A6" s="17"/>
      <c r="B6" s="18" t="s">
        <v>17</v>
      </c>
      <c r="C6" s="422" t="s">
        <v>263</v>
      </c>
      <c r="D6" s="422"/>
      <c r="E6" s="422"/>
      <c r="F6" s="422"/>
      <c r="G6" s="22"/>
      <c r="H6" s="20"/>
      <c r="I6" s="20"/>
      <c r="J6" s="20"/>
      <c r="K6" s="23"/>
      <c r="L6" s="3"/>
      <c r="M6" s="3"/>
      <c r="N6" s="3"/>
      <c r="O6" s="3"/>
      <c r="P6" s="3"/>
    </row>
    <row r="7" spans="1:23" ht="14.65" customHeight="1" x14ac:dyDescent="0.25">
      <c r="A7" s="17"/>
      <c r="B7" s="18" t="s">
        <v>18</v>
      </c>
      <c r="C7" s="422" t="s">
        <v>264</v>
      </c>
      <c r="D7" s="422"/>
      <c r="E7" s="422"/>
      <c r="F7" s="422"/>
      <c r="G7" s="22"/>
      <c r="H7" s="20"/>
      <c r="I7" s="20"/>
      <c r="J7" s="20"/>
      <c r="K7" s="24"/>
      <c r="L7" s="3"/>
      <c r="M7" s="3"/>
      <c r="N7" s="3"/>
      <c r="O7" s="3"/>
      <c r="P7" s="3"/>
    </row>
    <row r="8" spans="1:23" ht="14.65" customHeight="1" x14ac:dyDescent="0.25">
      <c r="A8" s="17"/>
      <c r="B8" s="18" t="s">
        <v>19</v>
      </c>
      <c r="C8" s="421" t="s">
        <v>265</v>
      </c>
      <c r="D8" s="422"/>
      <c r="E8" s="422"/>
      <c r="F8" s="422"/>
      <c r="G8" s="22"/>
      <c r="H8" s="20"/>
      <c r="I8" s="20"/>
      <c r="J8" s="20"/>
      <c r="K8" s="24"/>
      <c r="L8" s="3"/>
      <c r="M8" s="3"/>
      <c r="N8" s="3"/>
      <c r="O8" s="3"/>
      <c r="P8" s="3"/>
    </row>
    <row r="9" spans="1:23" ht="14.65" customHeight="1" x14ac:dyDescent="0.25">
      <c r="A9" s="17"/>
      <c r="B9" s="18" t="s">
        <v>20</v>
      </c>
      <c r="C9" s="25" t="s">
        <v>247</v>
      </c>
      <c r="D9" s="20"/>
      <c r="E9" s="20"/>
      <c r="F9" s="20"/>
      <c r="G9" s="20"/>
      <c r="H9" s="20"/>
      <c r="I9" s="20"/>
      <c r="J9" s="20"/>
      <c r="K9" s="24"/>
      <c r="L9" s="3"/>
      <c r="M9" s="3"/>
      <c r="N9" s="3"/>
      <c r="O9" s="3"/>
      <c r="P9" s="3"/>
    </row>
    <row r="10" spans="1:23" ht="14.65" customHeight="1" x14ac:dyDescent="0.25">
      <c r="A10" s="20"/>
      <c r="B10" s="20"/>
      <c r="C10" s="20"/>
      <c r="D10" s="20"/>
      <c r="E10" s="20"/>
      <c r="F10" s="20"/>
      <c r="G10" s="20"/>
      <c r="H10" s="20"/>
      <c r="I10" s="20"/>
      <c r="J10" s="20"/>
      <c r="K10" s="3"/>
      <c r="L10" s="3"/>
      <c r="M10" s="3"/>
      <c r="N10" s="3"/>
      <c r="O10" s="3"/>
      <c r="P10" s="3"/>
    </row>
    <row r="11" spans="1:23" ht="60.75" customHeight="1" x14ac:dyDescent="0.25">
      <c r="A11" s="423" t="s">
        <v>21</v>
      </c>
      <c r="B11" s="423"/>
      <c r="C11" s="423"/>
      <c r="D11" s="423"/>
      <c r="E11" s="423"/>
      <c r="F11" s="423"/>
      <c r="G11" s="423"/>
      <c r="H11" s="423"/>
      <c r="I11" s="423"/>
      <c r="J11" s="423"/>
      <c r="K11" s="423"/>
      <c r="L11" s="3"/>
      <c r="M11" s="3"/>
      <c r="N11" s="3"/>
      <c r="O11" s="3"/>
      <c r="P11" s="3"/>
    </row>
    <row r="12" spans="1:23" ht="23.25" customHeight="1" x14ac:dyDescent="0.25">
      <c r="A12" s="26" t="s">
        <v>22</v>
      </c>
      <c r="B12" s="27"/>
      <c r="C12" s="27"/>
      <c r="D12" s="27"/>
      <c r="E12" s="27"/>
      <c r="F12" s="27"/>
      <c r="G12" s="27"/>
      <c r="H12" s="27"/>
      <c r="I12" s="27"/>
      <c r="J12" s="27"/>
      <c r="K12" s="27"/>
      <c r="L12" s="3"/>
      <c r="M12" s="3"/>
      <c r="N12" s="3"/>
      <c r="O12" s="3"/>
      <c r="P12" s="3"/>
    </row>
    <row r="13" spans="1:23" ht="12" customHeight="1" x14ac:dyDescent="0.25">
      <c r="A13" s="28"/>
      <c r="B13" s="28"/>
      <c r="C13" s="29"/>
      <c r="D13" s="29"/>
      <c r="E13" s="29"/>
      <c r="F13" s="29"/>
      <c r="G13" s="29"/>
      <c r="H13" s="29"/>
      <c r="I13" s="3"/>
      <c r="J13" s="3"/>
      <c r="K13" s="3"/>
      <c r="L13" s="10"/>
      <c r="M13" s="3"/>
      <c r="N13" s="3"/>
      <c r="O13" s="3"/>
      <c r="P13" s="3"/>
      <c r="T13" s="30"/>
      <c r="U13" s="30"/>
      <c r="V13" s="30"/>
      <c r="W13" s="31"/>
    </row>
    <row r="14" spans="1:23" ht="18" customHeight="1" x14ac:dyDescent="0.25">
      <c r="A14" s="32"/>
      <c r="B14" s="33"/>
      <c r="C14" s="34"/>
      <c r="D14" s="34"/>
      <c r="E14" s="34"/>
      <c r="F14" s="34"/>
      <c r="G14" s="34"/>
      <c r="H14" s="34"/>
      <c r="I14" s="34"/>
      <c r="J14" s="34"/>
      <c r="K14" s="34"/>
      <c r="L14" s="35"/>
      <c r="M14" s="3"/>
      <c r="N14" s="3"/>
      <c r="O14" s="3"/>
      <c r="P14" s="3"/>
      <c r="T14" s="30"/>
      <c r="U14" s="30"/>
      <c r="V14" s="30"/>
      <c r="W14" s="31"/>
    </row>
    <row r="15" spans="1:23" ht="18" customHeight="1" x14ac:dyDescent="0.25">
      <c r="A15" s="35"/>
      <c r="B15" s="18" t="s">
        <v>23</v>
      </c>
      <c r="C15" s="36"/>
      <c r="D15" s="37"/>
      <c r="E15" s="38" t="s">
        <v>212</v>
      </c>
      <c r="F15" s="37"/>
      <c r="G15" s="37"/>
      <c r="H15" s="37"/>
      <c r="I15" s="37"/>
      <c r="J15" s="37"/>
      <c r="K15" s="37"/>
      <c r="L15" s="35"/>
      <c r="M15" s="3"/>
      <c r="N15" s="3"/>
      <c r="O15" s="3"/>
      <c r="P15" s="39" t="s">
        <v>24</v>
      </c>
      <c r="T15" s="30"/>
      <c r="U15" s="30"/>
      <c r="V15" s="30"/>
      <c r="W15" s="31"/>
    </row>
    <row r="16" spans="1:23" ht="18" customHeight="1" x14ac:dyDescent="0.25">
      <c r="A16" s="35"/>
      <c r="B16" s="37"/>
      <c r="C16" s="40"/>
      <c r="D16" s="37"/>
      <c r="E16" s="37"/>
      <c r="F16" s="37"/>
      <c r="G16" s="37"/>
      <c r="H16" s="37"/>
      <c r="I16" s="37"/>
      <c r="J16" s="37"/>
      <c r="K16" s="37"/>
      <c r="L16" s="35"/>
      <c r="M16" s="3"/>
      <c r="N16" s="3"/>
      <c r="O16" s="3"/>
      <c r="P16" s="39" t="s">
        <v>25</v>
      </c>
      <c r="T16" s="30"/>
      <c r="U16" s="30"/>
      <c r="V16" s="30"/>
      <c r="W16" s="31"/>
    </row>
    <row r="17" spans="1:23" ht="18" customHeight="1" x14ac:dyDescent="0.25">
      <c r="A17" s="35"/>
      <c r="B17" s="18" t="s">
        <v>26</v>
      </c>
      <c r="C17" s="41"/>
      <c r="D17" s="37"/>
      <c r="E17" s="38" t="s">
        <v>213</v>
      </c>
      <c r="F17" s="37"/>
      <c r="G17" s="37"/>
      <c r="H17" s="37"/>
      <c r="I17" s="37"/>
      <c r="J17" s="37"/>
      <c r="K17" s="37"/>
      <c r="L17" s="35"/>
      <c r="M17" s="3"/>
      <c r="N17" s="3"/>
      <c r="O17" s="3"/>
      <c r="P17" s="39" t="s">
        <v>27</v>
      </c>
      <c r="T17" s="30"/>
      <c r="U17" s="30"/>
      <c r="V17" s="30"/>
      <c r="W17" s="31"/>
    </row>
    <row r="18" spans="1:23" ht="18" customHeight="1" x14ac:dyDescent="0.25">
      <c r="A18" s="35"/>
      <c r="B18" s="37"/>
      <c r="C18" s="40"/>
      <c r="D18" s="37"/>
      <c r="E18" s="37"/>
      <c r="F18" s="37"/>
      <c r="G18" s="37"/>
      <c r="H18" s="37"/>
      <c r="I18" s="37"/>
      <c r="J18" s="37"/>
      <c r="K18" s="37"/>
      <c r="L18" s="35"/>
      <c r="M18" s="3"/>
      <c r="N18" s="3"/>
      <c r="O18" s="3"/>
      <c r="P18" s="3"/>
      <c r="T18" s="30"/>
      <c r="U18" s="30"/>
      <c r="V18" s="30"/>
      <c r="W18" s="31"/>
    </row>
    <row r="19" spans="1:23" ht="18" customHeight="1" x14ac:dyDescent="0.25">
      <c r="A19" s="35"/>
      <c r="B19" s="18" t="s">
        <v>28</v>
      </c>
      <c r="C19" s="41"/>
      <c r="D19" s="37"/>
      <c r="E19" s="38" t="s">
        <v>29</v>
      </c>
      <c r="F19" s="37"/>
      <c r="G19" s="37"/>
      <c r="H19" s="37"/>
      <c r="I19" s="37"/>
      <c r="J19" s="37"/>
      <c r="K19" s="37"/>
      <c r="L19" s="35"/>
      <c r="M19" s="3"/>
      <c r="N19" s="3"/>
      <c r="O19" s="3"/>
      <c r="P19" s="3" t="s">
        <v>1</v>
      </c>
      <c r="T19" s="30"/>
      <c r="U19" s="30"/>
      <c r="V19" s="30"/>
      <c r="W19" s="31"/>
    </row>
    <row r="20" spans="1:23" s="4" customFormat="1" ht="18" customHeight="1" x14ac:dyDescent="0.2">
      <c r="A20" s="35"/>
      <c r="B20" s="37"/>
      <c r="C20" s="40"/>
      <c r="D20" s="37"/>
      <c r="E20" s="37"/>
      <c r="F20" s="37"/>
      <c r="G20" s="37"/>
      <c r="H20" s="37"/>
      <c r="I20" s="37"/>
      <c r="J20" s="37"/>
      <c r="K20" s="37"/>
      <c r="L20" s="35"/>
      <c r="M20" s="3"/>
      <c r="N20" s="3"/>
      <c r="O20" s="3"/>
      <c r="P20" s="3"/>
      <c r="T20" s="30"/>
      <c r="U20" s="30"/>
      <c r="V20" s="30"/>
      <c r="W20" s="31"/>
    </row>
    <row r="21" spans="1:23" ht="18" customHeight="1" x14ac:dyDescent="0.25">
      <c r="A21" s="35"/>
      <c r="B21" s="18" t="s">
        <v>30</v>
      </c>
      <c r="C21" s="42"/>
      <c r="D21" s="43"/>
      <c r="E21" s="38" t="s">
        <v>214</v>
      </c>
      <c r="F21" s="43"/>
      <c r="G21" s="43"/>
      <c r="H21" s="43"/>
      <c r="I21" s="43"/>
      <c r="J21" s="43"/>
      <c r="K21" s="43"/>
      <c r="L21" s="35"/>
      <c r="M21" s="3"/>
      <c r="N21" s="3"/>
      <c r="O21" s="3"/>
      <c r="P21" s="39" t="s">
        <v>31</v>
      </c>
      <c r="T21" s="30"/>
      <c r="U21" s="30"/>
      <c r="V21" s="30"/>
      <c r="W21" s="31"/>
    </row>
    <row r="22" spans="1:23" ht="18" customHeight="1" x14ac:dyDescent="0.25">
      <c r="A22" s="44"/>
      <c r="B22" s="34"/>
      <c r="C22" s="45"/>
      <c r="D22" s="46"/>
      <c r="E22" s="46"/>
      <c r="F22" s="46"/>
      <c r="G22" s="46"/>
      <c r="H22" s="46"/>
      <c r="I22" s="46"/>
      <c r="J22" s="46"/>
      <c r="K22" s="46"/>
      <c r="L22" s="35"/>
      <c r="M22" s="3"/>
      <c r="N22" s="3"/>
      <c r="O22" s="3"/>
      <c r="P22" s="39" t="s">
        <v>32</v>
      </c>
      <c r="T22" s="30"/>
      <c r="U22" s="30"/>
      <c r="V22" s="30"/>
      <c r="W22" s="31"/>
    </row>
    <row r="23" spans="1:23" ht="18" customHeight="1" x14ac:dyDescent="0.25">
      <c r="A23" s="35"/>
      <c r="B23" s="18" t="s">
        <v>33</v>
      </c>
      <c r="C23" s="42"/>
      <c r="D23" s="37"/>
      <c r="E23" s="38"/>
      <c r="F23" s="37"/>
      <c r="G23" s="37"/>
      <c r="H23" s="37"/>
      <c r="I23" s="37"/>
      <c r="J23" s="37"/>
      <c r="K23" s="37"/>
      <c r="L23" s="35"/>
      <c r="M23" s="3"/>
      <c r="N23" s="3"/>
      <c r="O23" s="3"/>
      <c r="P23" s="39" t="s">
        <v>34</v>
      </c>
      <c r="T23" s="30"/>
      <c r="U23" s="30"/>
      <c r="V23" s="30"/>
      <c r="W23" s="31"/>
    </row>
    <row r="24" spans="1:23" ht="18" customHeight="1" x14ac:dyDescent="0.25">
      <c r="A24" s="35"/>
      <c r="B24" s="37"/>
      <c r="C24" s="40"/>
      <c r="D24" s="37"/>
      <c r="E24" s="37"/>
      <c r="F24" s="37"/>
      <c r="G24" s="37"/>
      <c r="H24" s="37"/>
      <c r="I24" s="37"/>
      <c r="J24" s="37"/>
      <c r="K24" s="37"/>
      <c r="L24" s="35"/>
      <c r="M24" s="3"/>
      <c r="N24" s="3"/>
      <c r="O24" s="3"/>
      <c r="P24" s="39" t="s">
        <v>35</v>
      </c>
      <c r="T24" s="30"/>
      <c r="U24" s="30"/>
      <c r="V24" s="30"/>
      <c r="W24" s="31"/>
    </row>
    <row r="25" spans="1:23" ht="18" customHeight="1" x14ac:dyDescent="0.25">
      <c r="A25" s="35"/>
      <c r="B25" s="18" t="s">
        <v>36</v>
      </c>
      <c r="C25" s="42"/>
      <c r="D25" s="37"/>
      <c r="E25" s="38" t="s">
        <v>215</v>
      </c>
      <c r="F25" s="37"/>
      <c r="G25" s="37"/>
      <c r="H25" s="37"/>
      <c r="I25" s="37"/>
      <c r="J25" s="37"/>
      <c r="K25" s="37"/>
      <c r="L25" s="35"/>
      <c r="M25" s="3"/>
      <c r="N25" s="3"/>
      <c r="O25" s="3"/>
      <c r="P25" s="39" t="s">
        <v>37</v>
      </c>
      <c r="T25" s="30"/>
      <c r="U25" s="30"/>
      <c r="V25" s="30"/>
      <c r="W25" s="31"/>
    </row>
    <row r="26" spans="1:23" ht="18" customHeight="1" x14ac:dyDescent="0.25">
      <c r="A26" s="35"/>
      <c r="B26" s="37"/>
      <c r="C26" s="40"/>
      <c r="D26" s="37"/>
      <c r="E26" s="37"/>
      <c r="F26" s="37"/>
      <c r="G26" s="37"/>
      <c r="H26" s="37"/>
      <c r="I26" s="37"/>
      <c r="J26" s="37"/>
      <c r="K26" s="37"/>
      <c r="L26" s="35"/>
      <c r="M26" s="3"/>
      <c r="N26" s="3"/>
      <c r="O26" s="3"/>
      <c r="P26" s="3"/>
      <c r="T26" s="30"/>
      <c r="U26" s="30"/>
      <c r="V26" s="30"/>
      <c r="W26" s="31"/>
    </row>
    <row r="27" spans="1:23" ht="18" customHeight="1" x14ac:dyDescent="0.25">
      <c r="A27" s="35"/>
      <c r="B27" s="18" t="s">
        <v>38</v>
      </c>
      <c r="C27" s="42"/>
      <c r="D27" s="37"/>
      <c r="E27" s="38" t="s">
        <v>216</v>
      </c>
      <c r="F27" s="37"/>
      <c r="G27" s="37"/>
      <c r="H27" s="37"/>
      <c r="I27" s="37"/>
      <c r="J27" s="37"/>
      <c r="K27" s="37"/>
      <c r="L27" s="35"/>
      <c r="M27" s="3"/>
      <c r="N27" s="3"/>
      <c r="O27" s="3"/>
      <c r="P27" s="3"/>
      <c r="T27" s="30"/>
      <c r="U27" s="30"/>
      <c r="V27" s="30"/>
      <c r="W27" s="31"/>
    </row>
    <row r="28" spans="1:23" ht="18" customHeight="1" x14ac:dyDescent="0.25">
      <c r="A28" s="35"/>
      <c r="B28" s="37"/>
      <c r="C28" s="40"/>
      <c r="D28" s="37"/>
      <c r="E28" s="37"/>
      <c r="F28" s="37"/>
      <c r="G28" s="37"/>
      <c r="H28" s="37"/>
      <c r="I28" s="37"/>
      <c r="J28" s="37"/>
      <c r="K28" s="37"/>
      <c r="L28" s="35"/>
      <c r="M28" s="3"/>
      <c r="N28" s="3"/>
      <c r="O28" s="3"/>
      <c r="P28" s="47" t="s">
        <v>39</v>
      </c>
      <c r="T28" s="30"/>
      <c r="U28" s="30"/>
      <c r="V28" s="30"/>
      <c r="W28" s="31"/>
    </row>
    <row r="29" spans="1:23" ht="15" customHeight="1" x14ac:dyDescent="0.25">
      <c r="A29" s="3"/>
      <c r="B29" s="18" t="s">
        <v>40</v>
      </c>
      <c r="C29" s="42"/>
      <c r="D29" s="3"/>
      <c r="E29" s="38" t="s">
        <v>41</v>
      </c>
      <c r="F29" s="3"/>
      <c r="G29" s="3"/>
      <c r="H29" s="3"/>
      <c r="I29" s="3"/>
      <c r="J29" s="3"/>
      <c r="K29" s="3"/>
      <c r="L29" s="3"/>
      <c r="M29" s="3"/>
      <c r="N29" s="3"/>
      <c r="O29" s="3"/>
      <c r="P29" s="47" t="s">
        <v>42</v>
      </c>
    </row>
    <row r="30" spans="1:23" ht="18" customHeight="1" x14ac:dyDescent="0.25">
      <c r="A30" s="35"/>
      <c r="B30" s="37"/>
      <c r="C30" s="40"/>
      <c r="D30" s="37"/>
      <c r="E30" s="37"/>
      <c r="F30" s="37"/>
      <c r="G30" s="37"/>
      <c r="H30" s="37"/>
      <c r="I30" s="37"/>
      <c r="J30" s="37"/>
      <c r="K30" s="37"/>
      <c r="L30" s="35"/>
      <c r="M30" s="3"/>
      <c r="N30" s="3"/>
      <c r="O30" s="3"/>
      <c r="P30" s="47" t="s">
        <v>43</v>
      </c>
      <c r="T30" s="30"/>
      <c r="U30" s="30"/>
      <c r="V30" s="30"/>
      <c r="W30" s="31"/>
    </row>
    <row r="31" spans="1:23" s="4" customFormat="1" ht="18" customHeight="1" x14ac:dyDescent="0.25">
      <c r="A31" s="35"/>
      <c r="B31" s="18" t="s">
        <v>44</v>
      </c>
      <c r="C31" s="42">
        <v>0.81818181818000002</v>
      </c>
      <c r="D31" s="43"/>
      <c r="E31" s="48" t="s">
        <v>45</v>
      </c>
      <c r="F31" s="43"/>
      <c r="G31" s="43"/>
      <c r="H31" s="43"/>
      <c r="I31" s="43"/>
      <c r="J31" s="43"/>
      <c r="K31" s="49">
        <f>IF(ISBLANK(C31),1,C31)</f>
        <v>0.81818181818000002</v>
      </c>
      <c r="L31" s="35"/>
      <c r="M31" s="3"/>
      <c r="N31" s="3"/>
      <c r="O31" s="3"/>
      <c r="P31" s="47" t="s">
        <v>46</v>
      </c>
      <c r="T31" s="30"/>
      <c r="U31" s="30"/>
      <c r="V31" s="30"/>
      <c r="W31" s="31"/>
    </row>
    <row r="32" spans="1:23" s="53" customFormat="1" ht="18" customHeight="1" x14ac:dyDescent="0.25">
      <c r="A32" s="50"/>
      <c r="B32" s="50"/>
      <c r="C32" s="51"/>
      <c r="D32" s="50"/>
      <c r="E32" s="52"/>
      <c r="F32" s="50"/>
      <c r="G32" s="50"/>
      <c r="H32" s="50"/>
      <c r="I32" s="50"/>
      <c r="J32" s="50"/>
      <c r="K32" s="50"/>
      <c r="L32" s="35"/>
      <c r="M32" s="3"/>
      <c r="N32" s="3"/>
      <c r="O32" s="3"/>
      <c r="P32" s="47" t="s">
        <v>47</v>
      </c>
    </row>
    <row r="33" spans="1:16" ht="18" customHeight="1" x14ac:dyDescent="0.25">
      <c r="A33" s="3"/>
      <c r="B33" s="18" t="s">
        <v>48</v>
      </c>
      <c r="C33" s="42"/>
      <c r="D33" s="3"/>
      <c r="E33" s="3"/>
      <c r="F33" s="3"/>
      <c r="G33" s="3"/>
      <c r="H33" s="3"/>
      <c r="I33" s="3"/>
      <c r="J33" s="3"/>
      <c r="K33" s="3"/>
      <c r="L33" s="3"/>
      <c r="M33" s="3"/>
      <c r="N33" s="3"/>
      <c r="O33" s="3"/>
      <c r="P33" s="47" t="s">
        <v>49</v>
      </c>
    </row>
    <row r="34" spans="1:16" ht="18" customHeight="1" x14ac:dyDescent="0.25">
      <c r="A34" s="3"/>
      <c r="B34" s="3"/>
      <c r="C34" s="54"/>
      <c r="D34" s="3"/>
      <c r="E34" s="3"/>
      <c r="F34" s="3"/>
      <c r="G34" s="3"/>
      <c r="H34" s="3"/>
      <c r="I34" s="3"/>
      <c r="J34" s="3"/>
      <c r="K34" s="3"/>
      <c r="L34" s="3"/>
      <c r="M34" s="3"/>
      <c r="N34" s="3"/>
      <c r="O34" s="3"/>
      <c r="P34" s="3"/>
    </row>
    <row r="35" spans="1:16" ht="18" customHeight="1" x14ac:dyDescent="0.25">
      <c r="A35" s="3"/>
      <c r="B35" s="18" t="s">
        <v>50</v>
      </c>
      <c r="C35" s="42"/>
      <c r="D35" s="3"/>
      <c r="E35" s="3"/>
      <c r="F35" s="3"/>
      <c r="G35" s="3"/>
      <c r="H35" s="3"/>
      <c r="I35" s="3"/>
      <c r="J35" s="3"/>
      <c r="K35" s="3"/>
      <c r="L35" s="3"/>
      <c r="M35" s="3"/>
      <c r="N35" s="3"/>
      <c r="O35" s="3"/>
      <c r="P35" s="3"/>
    </row>
    <row r="36" spans="1:16" ht="18" customHeight="1" x14ac:dyDescent="0.25">
      <c r="A36" s="3"/>
      <c r="B36" s="3"/>
      <c r="C36" s="54"/>
      <c r="D36" s="3"/>
      <c r="E36" s="3"/>
      <c r="F36" s="3"/>
      <c r="G36" s="3"/>
      <c r="H36" s="3"/>
      <c r="I36" s="3"/>
      <c r="J36" s="3"/>
      <c r="K36" s="3"/>
      <c r="L36" s="3"/>
      <c r="M36" s="3"/>
      <c r="N36" s="3"/>
      <c r="O36" s="3"/>
      <c r="P36" s="39" t="s">
        <v>51</v>
      </c>
    </row>
    <row r="37" spans="1:16" ht="15" customHeight="1" x14ac:dyDescent="0.25">
      <c r="A37" s="3"/>
      <c r="B37" s="18" t="s">
        <v>52</v>
      </c>
      <c r="C37" s="55"/>
      <c r="D37" s="3"/>
      <c r="E37" s="3"/>
      <c r="F37" s="3"/>
      <c r="G37" s="3"/>
      <c r="H37" s="3"/>
      <c r="I37" s="3"/>
      <c r="J37" s="3"/>
      <c r="K37" s="3"/>
      <c r="L37" s="3"/>
      <c r="M37" s="3"/>
      <c r="N37" s="3"/>
      <c r="O37" s="3"/>
      <c r="P37" s="39" t="s">
        <v>53</v>
      </c>
    </row>
    <row r="38" spans="1:16" ht="18" customHeight="1" x14ac:dyDescent="0.25">
      <c r="A38" s="3"/>
      <c r="B38" s="3"/>
      <c r="C38" s="54"/>
      <c r="D38" s="3"/>
      <c r="E38" s="3"/>
      <c r="F38" s="3"/>
      <c r="G38" s="3"/>
      <c r="H38" s="3"/>
      <c r="I38" s="3"/>
      <c r="J38" s="3"/>
      <c r="K38" s="3"/>
      <c r="L38" s="3"/>
      <c r="M38" s="3"/>
      <c r="N38" s="3"/>
      <c r="O38" s="3"/>
      <c r="P38" s="3"/>
    </row>
    <row r="39" spans="1:16" ht="15" customHeight="1" x14ac:dyDescent="0.25">
      <c r="A39" s="3"/>
      <c r="B39" s="18" t="s">
        <v>54</v>
      </c>
      <c r="C39" s="55"/>
      <c r="D39" s="3"/>
      <c r="E39" s="3"/>
      <c r="F39" s="3"/>
      <c r="G39" s="3"/>
      <c r="H39" s="3"/>
      <c r="I39" s="3"/>
      <c r="J39" s="3"/>
      <c r="K39" s="3"/>
      <c r="L39" s="3"/>
      <c r="M39" s="3"/>
      <c r="N39" s="3"/>
      <c r="O39" s="3"/>
      <c r="P39" s="3"/>
    </row>
    <row r="40" spans="1:16" ht="18" customHeight="1" x14ac:dyDescent="0.25">
      <c r="A40" s="3"/>
      <c r="B40" s="3"/>
      <c r="C40" s="54"/>
      <c r="D40" s="3"/>
      <c r="E40" s="3"/>
      <c r="F40" s="3"/>
      <c r="G40" s="3"/>
      <c r="H40" s="3"/>
      <c r="I40" s="3"/>
      <c r="J40" s="3"/>
      <c r="K40" s="3"/>
      <c r="L40" s="3"/>
      <c r="M40" s="3"/>
      <c r="N40" s="3"/>
      <c r="O40" s="3"/>
      <c r="P40" s="3"/>
    </row>
    <row r="41" spans="1:16" ht="18" customHeight="1" x14ac:dyDescent="0.25">
      <c r="A41" s="3"/>
      <c r="B41" s="18" t="s">
        <v>55</v>
      </c>
      <c r="C41" s="42"/>
      <c r="D41" s="3"/>
      <c r="E41" s="3"/>
      <c r="F41" s="3"/>
      <c r="G41" s="3"/>
      <c r="H41" s="3"/>
      <c r="I41" s="3"/>
      <c r="J41" s="3"/>
      <c r="K41" s="3"/>
      <c r="L41" s="3"/>
      <c r="M41" s="3"/>
      <c r="N41" s="3"/>
      <c r="O41" s="3"/>
      <c r="P41" s="3"/>
    </row>
    <row r="42" spans="1:16" ht="18" customHeight="1" x14ac:dyDescent="0.25">
      <c r="A42" s="3"/>
      <c r="B42" s="3"/>
      <c r="C42" s="54"/>
      <c r="D42" s="3"/>
      <c r="E42" s="3"/>
      <c r="F42" s="3"/>
      <c r="G42" s="3"/>
      <c r="H42" s="3"/>
      <c r="I42" s="3"/>
      <c r="J42" s="3"/>
      <c r="K42" s="3"/>
      <c r="L42" s="3"/>
      <c r="M42" s="3"/>
      <c r="N42" s="3"/>
      <c r="O42" s="3"/>
      <c r="P42" s="39" t="s">
        <v>56</v>
      </c>
    </row>
    <row r="43" spans="1:16" ht="18" customHeight="1" x14ac:dyDescent="0.25">
      <c r="A43" s="3"/>
      <c r="B43" s="18" t="s">
        <v>57</v>
      </c>
      <c r="C43" s="56" t="s">
        <v>266</v>
      </c>
      <c r="D43" s="3"/>
      <c r="E43" s="38" t="s">
        <v>58</v>
      </c>
      <c r="F43" s="3"/>
      <c r="G43" s="3"/>
      <c r="H43" s="3"/>
      <c r="I43" s="3"/>
      <c r="J43" s="3"/>
      <c r="K43" s="3"/>
      <c r="L43" s="3"/>
      <c r="M43" s="3"/>
      <c r="N43" s="3"/>
      <c r="O43" s="3"/>
      <c r="P43" s="39" t="s">
        <v>59</v>
      </c>
    </row>
    <row r="44" spans="1:16" ht="18" customHeight="1" x14ac:dyDescent="0.25">
      <c r="A44" s="3"/>
      <c r="B44" s="3"/>
      <c r="C44" s="54"/>
      <c r="D44" s="3"/>
      <c r="E44" s="3"/>
      <c r="F44" s="3"/>
      <c r="G44" s="3"/>
      <c r="H44" s="3"/>
      <c r="I44" s="3"/>
      <c r="J44" s="3"/>
      <c r="K44" s="3"/>
      <c r="L44" s="3"/>
      <c r="M44" s="3"/>
      <c r="N44" s="3"/>
      <c r="O44" s="3"/>
      <c r="P44" s="39"/>
    </row>
    <row r="45" spans="1:16" ht="18" customHeight="1" x14ac:dyDescent="0.25">
      <c r="A45" s="3"/>
      <c r="B45" s="18" t="s">
        <v>60</v>
      </c>
      <c r="C45" s="42"/>
      <c r="D45" s="3"/>
      <c r="E45" s="3"/>
      <c r="F45" s="3"/>
      <c r="G45" s="3"/>
      <c r="H45" s="3"/>
      <c r="I45" s="3"/>
      <c r="J45" s="3"/>
      <c r="K45" s="3"/>
      <c r="L45" s="3"/>
      <c r="M45" s="3"/>
      <c r="N45" s="3"/>
      <c r="O45" s="3"/>
      <c r="P45" s="39" t="s">
        <v>61</v>
      </c>
    </row>
    <row r="46" spans="1:16" ht="18" customHeight="1" x14ac:dyDescent="0.25">
      <c r="A46" s="3"/>
      <c r="B46" s="3"/>
      <c r="C46" s="54"/>
      <c r="D46" s="3"/>
      <c r="E46" s="3"/>
      <c r="F46" s="3"/>
      <c r="G46" s="3"/>
      <c r="H46" s="3"/>
      <c r="I46" s="3"/>
      <c r="J46" s="3"/>
      <c r="K46" s="3"/>
      <c r="L46" s="3"/>
      <c r="M46" s="3"/>
      <c r="N46" s="3"/>
      <c r="O46" s="3"/>
      <c r="P46" s="39" t="s">
        <v>62</v>
      </c>
    </row>
    <row r="47" spans="1:16" ht="18" customHeight="1" x14ac:dyDescent="0.25">
      <c r="A47" s="3"/>
      <c r="B47" s="18" t="s">
        <v>63</v>
      </c>
      <c r="C47" s="42" t="s">
        <v>62</v>
      </c>
      <c r="D47" s="3"/>
      <c r="E47" s="3"/>
      <c r="F47" s="3"/>
      <c r="G47" s="3"/>
      <c r="H47" s="3"/>
      <c r="I47" s="3"/>
      <c r="J47" s="3"/>
      <c r="K47" s="3"/>
      <c r="L47" s="3"/>
      <c r="M47" s="3"/>
      <c r="N47" s="3"/>
      <c r="O47" s="3"/>
      <c r="P47" s="39" t="s">
        <v>64</v>
      </c>
    </row>
    <row r="48" spans="1:16" ht="18" customHeight="1" x14ac:dyDescent="0.25">
      <c r="A48" s="3"/>
      <c r="B48" s="3"/>
      <c r="C48" s="54"/>
      <c r="D48" s="3"/>
      <c r="E48" s="3"/>
      <c r="F48" s="3"/>
      <c r="G48" s="3"/>
      <c r="H48" s="3"/>
      <c r="I48" s="3"/>
      <c r="J48" s="3"/>
      <c r="K48" s="3"/>
      <c r="L48" s="3"/>
      <c r="M48" s="3"/>
      <c r="N48" s="3"/>
      <c r="O48" s="3"/>
      <c r="P48" s="47"/>
    </row>
    <row r="49" spans="1:16" ht="15" customHeight="1" x14ac:dyDescent="0.25">
      <c r="A49" s="3"/>
      <c r="B49" s="18" t="s">
        <v>65</v>
      </c>
      <c r="C49" s="42" t="s">
        <v>67</v>
      </c>
      <c r="D49" s="3"/>
      <c r="E49" s="3"/>
      <c r="F49" s="3"/>
      <c r="G49" s="3"/>
      <c r="H49" s="3"/>
      <c r="I49" s="3"/>
      <c r="J49" s="3"/>
      <c r="K49" s="3"/>
      <c r="L49" s="3"/>
      <c r="M49" s="3"/>
      <c r="N49" s="3"/>
      <c r="O49" s="3"/>
      <c r="P49" s="39" t="s">
        <v>66</v>
      </c>
    </row>
    <row r="50" spans="1:16" ht="15" customHeight="1" x14ac:dyDescent="0.25">
      <c r="A50" s="3"/>
      <c r="B50" s="3"/>
      <c r="C50" s="54"/>
      <c r="D50" s="3"/>
      <c r="E50" s="3"/>
      <c r="F50" s="3"/>
      <c r="G50" s="3"/>
      <c r="H50" s="3"/>
      <c r="I50" s="3"/>
      <c r="J50" s="3"/>
      <c r="K50" s="3"/>
      <c r="L50" s="3"/>
      <c r="M50" s="3"/>
      <c r="N50" s="3"/>
      <c r="O50" s="3"/>
      <c r="P50" s="39" t="s">
        <v>67</v>
      </c>
    </row>
    <row r="51" spans="1:16" ht="15" customHeight="1" x14ac:dyDescent="0.25">
      <c r="A51" s="3"/>
      <c r="B51" s="18" t="s">
        <v>68</v>
      </c>
      <c r="C51" s="42" t="s">
        <v>71</v>
      </c>
      <c r="D51" s="3"/>
      <c r="E51" s="3"/>
      <c r="F51" s="3"/>
      <c r="G51" s="3"/>
      <c r="H51" s="3"/>
      <c r="I51" s="3"/>
      <c r="J51" s="3"/>
      <c r="K51" s="3"/>
      <c r="L51" s="3"/>
      <c r="M51" s="3"/>
      <c r="N51" s="3"/>
      <c r="O51" s="3"/>
      <c r="P51" s="39" t="s">
        <v>69</v>
      </c>
    </row>
    <row r="52" spans="1:16" ht="13.9" customHeight="1" x14ac:dyDescent="0.25">
      <c r="A52" s="3"/>
      <c r="B52" s="3"/>
      <c r="C52" s="3"/>
      <c r="D52" s="3"/>
      <c r="E52" s="3"/>
      <c r="F52" s="3"/>
      <c r="G52" s="3"/>
      <c r="H52" s="3"/>
      <c r="I52" s="3"/>
      <c r="J52" s="3"/>
      <c r="K52" s="3"/>
      <c r="L52" s="3"/>
      <c r="M52" s="3"/>
      <c r="N52" s="3"/>
      <c r="O52" s="3"/>
      <c r="P52" s="39" t="s">
        <v>64</v>
      </c>
    </row>
    <row r="53" spans="1:16" ht="13.9" customHeight="1" x14ac:dyDescent="0.25">
      <c r="A53" s="17"/>
      <c r="B53" s="3"/>
      <c r="C53" s="3"/>
      <c r="D53" s="3"/>
      <c r="E53" s="3"/>
      <c r="F53" s="3"/>
      <c r="G53" s="3"/>
      <c r="H53" s="3"/>
      <c r="I53" s="3"/>
      <c r="J53" s="3"/>
      <c r="K53" s="3"/>
      <c r="L53" s="3"/>
      <c r="M53" s="3"/>
      <c r="N53" s="3"/>
      <c r="O53" s="3"/>
      <c r="P53" s="39"/>
    </row>
    <row r="54" spans="1:16" ht="13.9" customHeight="1" x14ac:dyDescent="0.25">
      <c r="A54" s="186" t="s">
        <v>218</v>
      </c>
      <c r="B54" s="3"/>
      <c r="C54" s="3"/>
      <c r="D54" s="3"/>
      <c r="E54" s="3"/>
      <c r="F54" s="3"/>
      <c r="G54" s="3"/>
      <c r="H54" s="3"/>
      <c r="I54" s="3"/>
      <c r="J54" s="3"/>
      <c r="K54" s="3"/>
      <c r="L54" s="3"/>
      <c r="M54" s="3"/>
      <c r="N54" s="3"/>
      <c r="O54" s="3"/>
      <c r="P54" s="39" t="s">
        <v>70</v>
      </c>
    </row>
    <row r="55" spans="1:16" ht="16.899999999999999" customHeight="1" x14ac:dyDescent="0.25">
      <c r="A55" s="186" t="s">
        <v>219</v>
      </c>
      <c r="B55" s="3"/>
      <c r="C55" s="3"/>
      <c r="D55" s="3"/>
      <c r="E55" s="3"/>
      <c r="F55" s="3"/>
      <c r="G55" s="3"/>
      <c r="H55" s="3"/>
      <c r="I55" s="3"/>
      <c r="J55" s="3"/>
      <c r="K55" s="3"/>
      <c r="L55" s="3"/>
      <c r="M55" s="3"/>
      <c r="N55" s="3"/>
      <c r="O55" s="3"/>
      <c r="P55" s="39" t="s">
        <v>71</v>
      </c>
    </row>
    <row r="56" spans="1:16" s="58" customFormat="1" ht="15" customHeight="1" x14ac:dyDescent="0.25">
      <c r="A56" s="187" t="s">
        <v>217</v>
      </c>
      <c r="B56" s="57"/>
      <c r="C56" s="57"/>
      <c r="D56" s="57"/>
      <c r="E56" s="57"/>
      <c r="F56" s="57"/>
      <c r="G56" s="57"/>
      <c r="H56" s="57"/>
      <c r="I56" s="57"/>
      <c r="J56" s="57"/>
      <c r="K56" s="57"/>
      <c r="L56" s="57"/>
      <c r="M56" s="57"/>
      <c r="N56" s="57"/>
      <c r="O56" s="57"/>
      <c r="P56" s="177" t="s">
        <v>72</v>
      </c>
    </row>
    <row r="57" spans="1:16" ht="99" customHeight="1" x14ac:dyDescent="0.25">
      <c r="A57" s="424"/>
      <c r="B57" s="424"/>
      <c r="C57" s="424"/>
      <c r="D57" s="424"/>
      <c r="E57" s="424"/>
      <c r="F57" s="424"/>
      <c r="G57" s="424"/>
      <c r="H57" s="424"/>
      <c r="I57" s="424"/>
      <c r="J57" s="424"/>
      <c r="K57" s="424"/>
      <c r="L57" s="3"/>
      <c r="M57" s="3"/>
      <c r="N57" s="3"/>
      <c r="O57" s="3"/>
      <c r="P57" s="39" t="s">
        <v>64</v>
      </c>
    </row>
    <row r="58" spans="1:16" ht="62.25" customHeight="1" x14ac:dyDescent="0.25">
      <c r="A58" s="425"/>
      <c r="B58" s="425"/>
      <c r="C58" s="425"/>
      <c r="D58" s="425"/>
      <c r="E58" s="425"/>
      <c r="F58" s="425"/>
      <c r="G58" s="425"/>
      <c r="H58" s="425"/>
      <c r="I58" s="425"/>
      <c r="J58" s="425"/>
      <c r="K58" s="425"/>
      <c r="L58" s="3"/>
      <c r="M58" s="3"/>
      <c r="N58" s="3"/>
      <c r="O58" s="3"/>
      <c r="P58" s="3"/>
    </row>
    <row r="59" spans="1:16" ht="13.9" customHeight="1" x14ac:dyDescent="0.25">
      <c r="A59" s="3"/>
      <c r="B59" s="3"/>
      <c r="C59" s="3"/>
      <c r="D59" s="3"/>
      <c r="E59" s="3"/>
      <c r="F59" s="3"/>
      <c r="G59" s="3"/>
      <c r="H59" s="3"/>
      <c r="I59" s="3"/>
      <c r="J59" s="3"/>
      <c r="K59" s="3"/>
      <c r="L59" s="3"/>
      <c r="M59" s="3"/>
      <c r="N59" s="3"/>
      <c r="O59" s="3"/>
      <c r="P59" s="3"/>
    </row>
    <row r="60" spans="1:16" ht="13.9" customHeight="1" x14ac:dyDescent="0.25">
      <c r="A60" s="3"/>
      <c r="B60" s="3"/>
      <c r="C60" s="3"/>
      <c r="D60" s="3"/>
      <c r="E60" s="3"/>
      <c r="F60" s="3"/>
      <c r="G60" s="3"/>
      <c r="H60" s="3"/>
      <c r="I60" s="3"/>
      <c r="J60" s="3"/>
      <c r="K60" s="3"/>
      <c r="L60" s="3"/>
      <c r="M60" s="3"/>
      <c r="N60" s="3"/>
      <c r="O60" s="3"/>
      <c r="P60" s="3"/>
    </row>
    <row r="61" spans="1:16" ht="16.899999999999999" customHeight="1" x14ac:dyDescent="0.25">
      <c r="A61" s="426"/>
      <c r="B61" s="426"/>
      <c r="C61" s="426"/>
      <c r="D61" s="426"/>
      <c r="E61" s="426"/>
      <c r="F61" s="426"/>
      <c r="G61" s="426"/>
      <c r="H61" s="426"/>
      <c r="I61" s="426"/>
      <c r="J61" s="426"/>
      <c r="K61" s="3"/>
      <c r="L61" s="3"/>
      <c r="M61" s="3"/>
      <c r="N61" s="3"/>
      <c r="O61" s="3"/>
      <c r="P61" s="3"/>
    </row>
    <row r="62" spans="1:16" ht="13.9" customHeight="1" x14ac:dyDescent="0.25">
      <c r="A62" s="418"/>
      <c r="B62" s="418"/>
      <c r="C62" s="418"/>
      <c r="D62" s="418"/>
      <c r="E62" s="418"/>
      <c r="F62" s="418"/>
      <c r="G62" s="418"/>
      <c r="H62" s="418"/>
      <c r="I62" s="418"/>
      <c r="J62" s="418"/>
      <c r="K62" s="3"/>
      <c r="L62" s="3"/>
      <c r="M62" s="3"/>
      <c r="N62" s="3"/>
      <c r="O62" s="3"/>
      <c r="P62" s="3"/>
    </row>
    <row r="63" spans="1:16" ht="13.9" customHeight="1" x14ac:dyDescent="0.25">
      <c r="A63" s="420"/>
      <c r="B63" s="420"/>
      <c r="C63" s="420"/>
      <c r="D63" s="420"/>
      <c r="E63" s="420"/>
      <c r="F63" s="420"/>
      <c r="G63" s="420"/>
      <c r="H63" s="420"/>
      <c r="I63" s="420"/>
      <c r="J63" s="420"/>
      <c r="K63" s="3"/>
      <c r="L63" s="3"/>
      <c r="M63" s="3"/>
      <c r="N63" s="3"/>
      <c r="O63" s="3"/>
      <c r="P63" s="3"/>
    </row>
    <row r="64" spans="1:16" ht="70.5" customHeight="1" x14ac:dyDescent="0.25">
      <c r="A64" s="418"/>
      <c r="B64" s="418"/>
      <c r="C64" s="418"/>
      <c r="D64" s="418"/>
      <c r="E64" s="418"/>
      <c r="F64" s="418"/>
      <c r="G64" s="418"/>
      <c r="H64" s="418"/>
      <c r="I64" s="418"/>
      <c r="J64" s="418"/>
      <c r="K64" s="3"/>
      <c r="L64" s="3"/>
      <c r="M64" s="3"/>
      <c r="N64" s="3"/>
      <c r="O64" s="3"/>
      <c r="P64" s="3"/>
    </row>
    <row r="65" spans="1:19" ht="45" customHeight="1" x14ac:dyDescent="0.25">
      <c r="A65" s="418"/>
      <c r="B65" s="418"/>
      <c r="C65" s="418"/>
      <c r="D65" s="418"/>
      <c r="E65" s="418"/>
      <c r="F65" s="418"/>
      <c r="G65" s="418"/>
      <c r="H65" s="418"/>
      <c r="I65" s="418"/>
      <c r="J65" s="418"/>
      <c r="K65" s="3"/>
      <c r="L65" s="3"/>
      <c r="M65" s="3"/>
      <c r="N65" s="3"/>
      <c r="O65" s="3"/>
      <c r="P65" s="3"/>
    </row>
    <row r="66" spans="1:19" ht="45" customHeight="1" x14ac:dyDescent="0.25">
      <c r="A66" s="418"/>
      <c r="B66" s="418"/>
      <c r="C66" s="418"/>
      <c r="D66" s="418"/>
      <c r="E66" s="418"/>
      <c r="F66" s="418"/>
      <c r="G66" s="418"/>
      <c r="H66" s="418"/>
      <c r="I66" s="418"/>
      <c r="J66" s="418"/>
      <c r="K66" s="3"/>
      <c r="L66" s="3"/>
      <c r="M66" s="3"/>
      <c r="N66" s="3"/>
      <c r="O66" s="3"/>
      <c r="P66" s="3"/>
    </row>
    <row r="67" spans="1:19" ht="45" customHeight="1" x14ac:dyDescent="0.25">
      <c r="A67" s="418"/>
      <c r="B67" s="418"/>
      <c r="C67" s="418"/>
      <c r="D67" s="418"/>
      <c r="E67" s="418"/>
      <c r="F67" s="418"/>
      <c r="G67" s="418"/>
      <c r="H67" s="418"/>
      <c r="I67" s="418"/>
      <c r="J67" s="418"/>
      <c r="K67" s="3"/>
      <c r="L67" s="3"/>
      <c r="M67" s="3"/>
      <c r="N67" s="3"/>
      <c r="O67" s="3"/>
      <c r="P67" s="3"/>
    </row>
    <row r="68" spans="1:19" ht="57.75" customHeight="1" x14ac:dyDescent="0.25">
      <c r="A68" s="418"/>
      <c r="B68" s="418"/>
      <c r="C68" s="418"/>
      <c r="D68" s="418"/>
      <c r="E68" s="418"/>
      <c r="F68" s="418"/>
      <c r="G68" s="418"/>
      <c r="H68" s="418"/>
      <c r="I68" s="418"/>
      <c r="J68" s="418"/>
      <c r="K68" s="3"/>
      <c r="L68" s="3"/>
      <c r="M68" s="3"/>
      <c r="N68" s="3"/>
      <c r="O68" s="3"/>
      <c r="P68" s="3"/>
    </row>
    <row r="69" spans="1:19" ht="30" customHeight="1" x14ac:dyDescent="0.25">
      <c r="A69" s="419"/>
      <c r="B69" s="419"/>
      <c r="C69" s="419"/>
      <c r="D69" s="419"/>
      <c r="E69" s="419"/>
      <c r="F69" s="419"/>
      <c r="G69" s="419"/>
      <c r="H69" s="419"/>
      <c r="I69" s="419"/>
      <c r="J69" s="419"/>
      <c r="K69" s="3"/>
      <c r="L69" s="3"/>
      <c r="M69" s="3"/>
      <c r="N69" s="3"/>
      <c r="O69" s="3"/>
      <c r="P69" s="3"/>
    </row>
    <row r="70" spans="1:19" ht="13.9" customHeight="1" x14ac:dyDescent="0.25">
      <c r="A70" s="39"/>
      <c r="B70" s="39"/>
      <c r="C70" s="39"/>
      <c r="D70" s="3"/>
      <c r="E70" s="3"/>
      <c r="F70" s="3"/>
      <c r="G70" s="3"/>
      <c r="H70" s="3"/>
      <c r="I70" s="3"/>
      <c r="J70" s="3"/>
      <c r="K70" s="54"/>
      <c r="L70" s="54"/>
      <c r="M70" s="54"/>
      <c r="N70" s="54"/>
      <c r="O70" s="54"/>
      <c r="P70" s="54"/>
      <c r="Q70" s="59"/>
      <c r="R70" s="59"/>
      <c r="S70" s="59"/>
    </row>
    <row r="71" spans="1:19" ht="13.9" customHeight="1" x14ac:dyDescent="0.25">
      <c r="A71" s="39"/>
      <c r="B71" s="60" t="s">
        <v>30</v>
      </c>
      <c r="C71" s="39"/>
      <c r="D71" s="3"/>
      <c r="E71" s="3"/>
      <c r="F71" s="3"/>
      <c r="G71" s="3"/>
      <c r="H71" s="3"/>
      <c r="I71" s="3"/>
      <c r="J71" s="3"/>
      <c r="K71" s="54"/>
      <c r="L71" s="54"/>
      <c r="M71" s="54"/>
      <c r="N71" s="54"/>
      <c r="O71" s="54"/>
      <c r="P71" s="54"/>
      <c r="Q71" s="59"/>
      <c r="R71" s="59"/>
      <c r="S71" s="59"/>
    </row>
    <row r="72" spans="1:19" ht="15" customHeight="1" x14ac:dyDescent="0.25">
      <c r="A72" s="61"/>
      <c r="B72" s="62" t="s">
        <v>73</v>
      </c>
      <c r="C72" s="39"/>
      <c r="D72" s="3"/>
      <c r="E72" s="3"/>
      <c r="F72" s="3"/>
      <c r="G72" s="3"/>
      <c r="H72" s="3"/>
      <c r="I72" s="3"/>
      <c r="J72" s="3"/>
      <c r="K72" s="54"/>
      <c r="L72" s="54"/>
      <c r="M72" s="54"/>
      <c r="N72" s="54"/>
      <c r="O72" s="54"/>
      <c r="P72" s="54"/>
      <c r="Q72" s="59"/>
      <c r="R72" s="59"/>
      <c r="S72" s="59"/>
    </row>
    <row r="73" spans="1:19" ht="13.9" customHeight="1" x14ac:dyDescent="0.25">
      <c r="A73" s="63"/>
      <c r="B73" s="62" t="s">
        <v>74</v>
      </c>
      <c r="C73" s="39"/>
      <c r="D73" s="3"/>
      <c r="E73" s="3"/>
      <c r="F73" s="3"/>
      <c r="G73" s="3"/>
      <c r="H73" s="3"/>
      <c r="I73" s="3"/>
      <c r="J73" s="3"/>
      <c r="K73" s="54"/>
      <c r="L73" s="54"/>
      <c r="M73" s="54"/>
      <c r="N73" s="54"/>
      <c r="O73" s="54"/>
      <c r="P73" s="54"/>
      <c r="Q73" s="59"/>
      <c r="R73" s="59"/>
      <c r="S73" s="59"/>
    </row>
    <row r="74" spans="1:19" ht="15" customHeight="1" x14ac:dyDescent="0.25">
      <c r="A74" s="64"/>
      <c r="B74" s="62" t="s">
        <v>75</v>
      </c>
      <c r="C74" s="39"/>
      <c r="D74" s="3"/>
      <c r="E74" s="3"/>
      <c r="F74" s="3"/>
      <c r="G74" s="3"/>
      <c r="H74" s="3"/>
      <c r="I74" s="3"/>
      <c r="J74" s="3"/>
      <c r="K74" s="54"/>
      <c r="L74" s="54"/>
      <c r="M74" s="54"/>
      <c r="N74" s="54"/>
      <c r="O74" s="54"/>
      <c r="P74" s="54"/>
      <c r="Q74" s="59"/>
      <c r="R74" s="59"/>
      <c r="S74" s="59"/>
    </row>
    <row r="75" spans="1:19" ht="13.9" customHeight="1" x14ac:dyDescent="0.25">
      <c r="A75" s="39"/>
      <c r="B75" s="62" t="s">
        <v>76</v>
      </c>
      <c r="C75" s="39"/>
      <c r="D75" s="3"/>
      <c r="E75" s="3"/>
      <c r="F75" s="3"/>
      <c r="G75" s="3"/>
      <c r="H75" s="3"/>
      <c r="I75" s="3"/>
      <c r="J75" s="3"/>
      <c r="K75" s="54"/>
      <c r="L75" s="54"/>
      <c r="M75" s="54"/>
      <c r="N75" s="54"/>
      <c r="O75" s="54"/>
      <c r="P75" s="54"/>
      <c r="Q75" s="59"/>
      <c r="R75" s="59"/>
      <c r="S75" s="59"/>
    </row>
    <row r="76" spans="1:19" ht="13.9" customHeight="1" x14ac:dyDescent="0.25">
      <c r="A76" s="39"/>
      <c r="B76" s="62" t="s">
        <v>77</v>
      </c>
      <c r="C76" s="39"/>
      <c r="D76" s="3"/>
      <c r="E76" s="3"/>
      <c r="F76" s="3"/>
      <c r="G76" s="3"/>
      <c r="H76" s="3"/>
      <c r="I76" s="3"/>
      <c r="J76" s="3"/>
      <c r="K76" s="54"/>
      <c r="L76" s="54"/>
      <c r="M76" s="54"/>
      <c r="N76" s="54"/>
      <c r="O76" s="54"/>
      <c r="P76" s="54"/>
      <c r="Q76" s="59"/>
      <c r="R76" s="59"/>
      <c r="S76" s="59"/>
    </row>
    <row r="77" spans="1:19" ht="13.9" customHeight="1" x14ac:dyDescent="0.25">
      <c r="A77" s="39"/>
      <c r="B77" s="62" t="s">
        <v>78</v>
      </c>
      <c r="C77" s="39"/>
      <c r="D77" s="3"/>
      <c r="E77" s="3"/>
      <c r="F77" s="3"/>
      <c r="G77" s="3"/>
      <c r="H77" s="3"/>
      <c r="I77" s="3"/>
      <c r="J77" s="3"/>
      <c r="K77" s="54"/>
      <c r="L77" s="54"/>
      <c r="M77" s="54"/>
      <c r="N77" s="54"/>
      <c r="O77" s="54"/>
      <c r="P77" s="54"/>
      <c r="Q77" s="59"/>
      <c r="R77" s="59"/>
      <c r="S77" s="59"/>
    </row>
    <row r="78" spans="1:19" ht="13.9" customHeight="1" x14ac:dyDescent="0.25">
      <c r="A78" s="39"/>
      <c r="B78" s="62" t="s">
        <v>79</v>
      </c>
      <c r="C78" s="39"/>
      <c r="D78" s="3"/>
      <c r="E78" s="3"/>
      <c r="F78" s="3"/>
      <c r="G78" s="3"/>
      <c r="H78" s="3"/>
      <c r="I78" s="3"/>
      <c r="J78" s="3"/>
      <c r="K78" s="54"/>
      <c r="L78" s="54"/>
      <c r="M78" s="54"/>
      <c r="N78" s="54"/>
      <c r="O78" s="54"/>
      <c r="P78" s="54"/>
      <c r="Q78" s="59"/>
      <c r="R78" s="59"/>
      <c r="S78" s="59"/>
    </row>
    <row r="79" spans="1:19" ht="13.9" customHeight="1" x14ac:dyDescent="0.25">
      <c r="A79" s="39"/>
      <c r="B79" s="62" t="s">
        <v>80</v>
      </c>
      <c r="C79" s="39"/>
      <c r="D79" s="3"/>
      <c r="E79" s="3"/>
      <c r="F79" s="3"/>
      <c r="G79" s="3"/>
      <c r="H79" s="3"/>
      <c r="I79" s="3"/>
      <c r="J79" s="3"/>
      <c r="K79" s="54"/>
      <c r="L79" s="54"/>
      <c r="M79" s="54"/>
      <c r="N79" s="54"/>
      <c r="O79" s="54"/>
      <c r="P79" s="54"/>
      <c r="Q79" s="59"/>
      <c r="R79" s="59"/>
      <c r="S79" s="59"/>
    </row>
    <row r="80" spans="1:19" ht="13.9" customHeight="1" x14ac:dyDescent="0.25">
      <c r="A80" s="39"/>
      <c r="B80" s="62" t="s">
        <v>81</v>
      </c>
      <c r="C80" s="39"/>
      <c r="D80" s="3"/>
      <c r="E80" s="3"/>
      <c r="F80" s="3"/>
      <c r="G80" s="3"/>
      <c r="H80" s="3"/>
      <c r="I80" s="3"/>
      <c r="J80" s="3"/>
      <c r="K80" s="54"/>
      <c r="L80" s="54"/>
      <c r="M80" s="54"/>
      <c r="N80" s="54"/>
      <c r="O80" s="54"/>
      <c r="P80" s="54"/>
      <c r="Q80" s="59"/>
      <c r="R80" s="59"/>
      <c r="S80" s="59"/>
    </row>
    <row r="81" spans="1:19" ht="13.9" customHeight="1" x14ac:dyDescent="0.25">
      <c r="A81" s="39"/>
      <c r="B81" s="62" t="s">
        <v>82</v>
      </c>
      <c r="C81" s="39"/>
      <c r="D81" s="3"/>
      <c r="E81" s="3"/>
      <c r="F81" s="3"/>
      <c r="G81" s="3"/>
      <c r="H81" s="3"/>
      <c r="I81" s="3"/>
      <c r="J81" s="3"/>
      <c r="K81" s="54"/>
      <c r="L81" s="54"/>
      <c r="M81" s="54"/>
      <c r="N81" s="54"/>
      <c r="O81" s="54"/>
      <c r="P81" s="54"/>
      <c r="Q81" s="59"/>
      <c r="R81" s="59"/>
      <c r="S81" s="59"/>
    </row>
    <row r="82" spans="1:19" ht="13.9" customHeight="1" x14ac:dyDescent="0.25">
      <c r="A82" s="39"/>
      <c r="B82" s="62" t="s">
        <v>83</v>
      </c>
      <c r="C82" s="39"/>
      <c r="D82" s="3"/>
      <c r="E82" s="3"/>
      <c r="F82" s="3"/>
      <c r="G82" s="3"/>
      <c r="H82" s="3"/>
      <c r="I82" s="3"/>
      <c r="J82" s="3"/>
      <c r="K82" s="54"/>
      <c r="L82" s="54"/>
      <c r="M82" s="54"/>
      <c r="N82" s="54"/>
      <c r="O82" s="54"/>
      <c r="P82" s="54"/>
      <c r="Q82" s="59"/>
      <c r="R82" s="59"/>
      <c r="S82" s="59"/>
    </row>
    <row r="83" spans="1:19" ht="13.9" customHeight="1" x14ac:dyDescent="0.25">
      <c r="A83" s="39"/>
      <c r="B83" s="62" t="s">
        <v>84</v>
      </c>
      <c r="C83" s="39"/>
      <c r="D83" s="3"/>
      <c r="E83" s="3"/>
      <c r="F83" s="3"/>
      <c r="G83" s="3"/>
      <c r="H83" s="3"/>
      <c r="I83" s="3"/>
      <c r="J83" s="3"/>
      <c r="K83" s="54"/>
      <c r="L83" s="54"/>
      <c r="M83" s="54"/>
      <c r="N83" s="54"/>
      <c r="O83" s="54"/>
      <c r="P83" s="54"/>
      <c r="Q83" s="59"/>
      <c r="R83" s="59"/>
      <c r="S83" s="59"/>
    </row>
    <row r="84" spans="1:19" ht="13.9" customHeight="1" x14ac:dyDescent="0.25">
      <c r="A84" s="39"/>
      <c r="B84" s="62" t="s">
        <v>85</v>
      </c>
      <c r="C84" s="39"/>
      <c r="D84" s="3"/>
      <c r="E84" s="3"/>
      <c r="F84" s="3"/>
      <c r="G84" s="3"/>
      <c r="H84" s="3"/>
      <c r="I84" s="3"/>
      <c r="J84" s="3"/>
      <c r="K84" s="54"/>
      <c r="L84" s="54"/>
      <c r="M84" s="54"/>
      <c r="N84" s="54"/>
      <c r="O84" s="54"/>
      <c r="P84" s="54"/>
      <c r="Q84" s="59"/>
      <c r="R84" s="59"/>
      <c r="S84" s="59"/>
    </row>
    <row r="85" spans="1:19" ht="13.9" customHeight="1" x14ac:dyDescent="0.25">
      <c r="A85" s="39"/>
      <c r="B85" s="62" t="s">
        <v>86</v>
      </c>
      <c r="C85" s="39"/>
      <c r="D85" s="3"/>
      <c r="E85" s="3"/>
      <c r="F85" s="3"/>
      <c r="G85" s="3"/>
      <c r="H85" s="3"/>
      <c r="I85" s="3"/>
      <c r="J85" s="3"/>
      <c r="K85" s="54"/>
      <c r="L85" s="54"/>
      <c r="M85" s="54"/>
      <c r="N85" s="54"/>
      <c r="O85" s="54"/>
      <c r="P85" s="54"/>
      <c r="Q85" s="59"/>
      <c r="R85" s="59"/>
      <c r="S85" s="59"/>
    </row>
    <row r="86" spans="1:19" ht="13.9" customHeight="1" x14ac:dyDescent="0.25">
      <c r="A86" s="39"/>
      <c r="B86" s="62" t="s">
        <v>87</v>
      </c>
      <c r="C86" s="39"/>
      <c r="D86" s="3"/>
      <c r="E86" s="3"/>
      <c r="F86" s="3"/>
      <c r="G86" s="3"/>
      <c r="H86" s="3"/>
      <c r="I86" s="3"/>
      <c r="J86" s="3"/>
      <c r="K86" s="54"/>
      <c r="L86" s="54"/>
      <c r="M86" s="54"/>
      <c r="N86" s="54"/>
      <c r="O86" s="54"/>
      <c r="P86" s="54"/>
      <c r="Q86" s="59"/>
      <c r="R86" s="59"/>
      <c r="S86" s="59"/>
    </row>
    <row r="87" spans="1:19" ht="13.9" customHeight="1" x14ac:dyDescent="0.25">
      <c r="A87" s="39"/>
      <c r="B87" s="62" t="s">
        <v>88</v>
      </c>
      <c r="C87" s="39"/>
      <c r="D87" s="3"/>
      <c r="E87" s="3"/>
      <c r="F87" s="3"/>
      <c r="G87" s="3"/>
      <c r="H87" s="3"/>
      <c r="I87" s="3"/>
      <c r="J87" s="3"/>
      <c r="K87" s="54"/>
      <c r="L87" s="54"/>
      <c r="M87" s="54"/>
      <c r="N87" s="54"/>
      <c r="O87" s="54"/>
      <c r="P87" s="54"/>
      <c r="Q87" s="59"/>
      <c r="R87" s="59"/>
      <c r="S87" s="59"/>
    </row>
    <row r="88" spans="1:19" ht="13.9" customHeight="1" x14ac:dyDescent="0.25">
      <c r="A88" s="39"/>
      <c r="B88" s="62" t="s">
        <v>89</v>
      </c>
      <c r="C88" s="39"/>
      <c r="D88" s="3"/>
      <c r="E88" s="3"/>
      <c r="F88" s="3"/>
      <c r="G88" s="3"/>
      <c r="H88" s="3"/>
      <c r="I88" s="3"/>
      <c r="J88" s="3"/>
      <c r="K88" s="54"/>
      <c r="L88" s="54"/>
      <c r="M88" s="54"/>
      <c r="N88" s="54"/>
      <c r="O88" s="54"/>
      <c r="P88" s="54"/>
      <c r="Q88" s="59"/>
      <c r="R88" s="59"/>
      <c r="S88" s="59"/>
    </row>
    <row r="89" spans="1:19" ht="13.9" customHeight="1" x14ac:dyDescent="0.25">
      <c r="A89" s="39"/>
      <c r="B89" s="62" t="s">
        <v>90</v>
      </c>
      <c r="C89" s="39"/>
      <c r="D89" s="3"/>
      <c r="E89" s="3"/>
      <c r="F89" s="3"/>
      <c r="G89" s="3"/>
      <c r="H89" s="3"/>
      <c r="I89" s="3"/>
      <c r="J89" s="3"/>
      <c r="K89" s="54"/>
      <c r="L89" s="54"/>
      <c r="M89" s="54"/>
      <c r="N89" s="54"/>
      <c r="O89" s="54"/>
      <c r="P89" s="54"/>
      <c r="Q89" s="59"/>
      <c r="R89" s="59"/>
      <c r="S89" s="59"/>
    </row>
    <row r="90" spans="1:19" ht="13.9" customHeight="1" x14ac:dyDescent="0.25">
      <c r="A90" s="39"/>
      <c r="B90" s="62" t="s">
        <v>91</v>
      </c>
      <c r="C90" s="39"/>
      <c r="D90" s="3"/>
      <c r="E90" s="3"/>
      <c r="F90" s="3"/>
      <c r="G90" s="3"/>
      <c r="H90" s="3"/>
      <c r="I90" s="3"/>
      <c r="J90" s="3"/>
      <c r="K90" s="54"/>
      <c r="L90" s="54"/>
      <c r="M90" s="54"/>
      <c r="N90" s="54"/>
      <c r="O90" s="54"/>
      <c r="P90" s="54"/>
      <c r="Q90" s="59"/>
      <c r="R90" s="59"/>
      <c r="S90" s="59"/>
    </row>
    <row r="91" spans="1:19" ht="13.9" customHeight="1" x14ac:dyDescent="0.25">
      <c r="A91" s="39"/>
      <c r="B91" s="62" t="s">
        <v>92</v>
      </c>
      <c r="C91" s="39"/>
      <c r="D91" s="3"/>
      <c r="E91" s="3"/>
      <c r="F91" s="3"/>
      <c r="G91" s="3"/>
      <c r="H91" s="3"/>
      <c r="I91" s="3"/>
      <c r="J91" s="3"/>
      <c r="K91" s="54"/>
      <c r="L91" s="54"/>
      <c r="M91" s="54"/>
      <c r="N91" s="54"/>
      <c r="O91" s="54"/>
      <c r="P91" s="54"/>
      <c r="Q91" s="59"/>
      <c r="R91" s="59"/>
      <c r="S91" s="59"/>
    </row>
    <row r="92" spans="1:19" ht="13.9" customHeight="1" x14ac:dyDescent="0.25">
      <c r="A92" s="39"/>
      <c r="B92" s="62" t="s">
        <v>93</v>
      </c>
      <c r="C92" s="39"/>
      <c r="D92" s="3"/>
      <c r="E92" s="3"/>
      <c r="F92" s="3"/>
      <c r="G92" s="3"/>
      <c r="H92" s="3"/>
      <c r="I92" s="3"/>
      <c r="J92" s="3"/>
      <c r="K92" s="54"/>
      <c r="L92" s="54"/>
      <c r="M92" s="54"/>
      <c r="N92" s="54"/>
      <c r="O92" s="54"/>
      <c r="P92" s="54"/>
      <c r="Q92" s="59"/>
      <c r="R92" s="59"/>
      <c r="S92" s="59"/>
    </row>
    <row r="93" spans="1:19" ht="13.9" customHeight="1" x14ac:dyDescent="0.25">
      <c r="A93" s="39"/>
      <c r="B93" s="62" t="s">
        <v>94</v>
      </c>
      <c r="C93" s="39"/>
      <c r="D93" s="3"/>
      <c r="E93" s="3"/>
      <c r="F93" s="3"/>
      <c r="G93" s="3"/>
      <c r="H93" s="3"/>
      <c r="I93" s="3"/>
      <c r="J93" s="3"/>
      <c r="K93" s="54"/>
      <c r="L93" s="54"/>
      <c r="M93" s="54"/>
      <c r="N93" s="54"/>
      <c r="O93" s="54"/>
      <c r="P93" s="54"/>
      <c r="Q93" s="59"/>
      <c r="R93" s="59"/>
      <c r="S93" s="59"/>
    </row>
    <row r="94" spans="1:19" ht="13.9" customHeight="1" x14ac:dyDescent="0.25">
      <c r="A94" s="39"/>
      <c r="B94" s="62" t="s">
        <v>95</v>
      </c>
      <c r="C94" s="39"/>
      <c r="D94" s="3"/>
      <c r="E94" s="3"/>
      <c r="F94" s="3"/>
      <c r="G94" s="3"/>
      <c r="H94" s="3"/>
      <c r="I94" s="3"/>
      <c r="J94" s="3"/>
      <c r="K94" s="54"/>
      <c r="L94" s="54"/>
      <c r="M94" s="54"/>
      <c r="N94" s="54"/>
      <c r="O94" s="54"/>
      <c r="P94" s="54"/>
      <c r="Q94" s="59"/>
      <c r="R94" s="59"/>
      <c r="S94" s="59"/>
    </row>
    <row r="95" spans="1:19" ht="13.9" customHeight="1" x14ac:dyDescent="0.25">
      <c r="A95" s="39"/>
      <c r="B95" s="62" t="s">
        <v>96</v>
      </c>
      <c r="C95" s="39"/>
      <c r="D95" s="3"/>
      <c r="E95" s="3"/>
      <c r="F95" s="3"/>
      <c r="G95" s="3"/>
      <c r="H95" s="3"/>
      <c r="I95" s="3"/>
      <c r="J95" s="3"/>
      <c r="K95" s="54"/>
      <c r="L95" s="54"/>
      <c r="M95" s="54"/>
      <c r="N95" s="54"/>
      <c r="O95" s="54"/>
      <c r="P95" s="54"/>
      <c r="Q95" s="59"/>
      <c r="R95" s="59"/>
      <c r="S95" s="59"/>
    </row>
    <row r="96" spans="1:19" ht="13.9" customHeight="1" x14ac:dyDescent="0.25">
      <c r="A96" s="39"/>
      <c r="B96" s="62" t="s">
        <v>97</v>
      </c>
      <c r="C96" s="39"/>
      <c r="D96" s="3"/>
      <c r="E96" s="3"/>
      <c r="F96" s="3"/>
      <c r="G96" s="3"/>
      <c r="H96" s="3"/>
      <c r="I96" s="3"/>
      <c r="J96" s="3"/>
      <c r="K96" s="54"/>
      <c r="L96" s="54"/>
      <c r="M96" s="54"/>
      <c r="N96" s="54"/>
      <c r="O96" s="54"/>
      <c r="P96" s="54"/>
      <c r="Q96" s="59"/>
      <c r="R96" s="59"/>
      <c r="S96" s="59"/>
    </row>
    <row r="97" spans="1:19" ht="13.9" customHeight="1" x14ac:dyDescent="0.25">
      <c r="A97" s="39"/>
      <c r="B97" s="62" t="s">
        <v>98</v>
      </c>
      <c r="C97" s="39"/>
      <c r="D97" s="3"/>
      <c r="E97" s="3"/>
      <c r="F97" s="3"/>
      <c r="G97" s="3"/>
      <c r="H97" s="3"/>
      <c r="I97" s="3"/>
      <c r="J97" s="3"/>
      <c r="K97" s="54"/>
      <c r="L97" s="54"/>
      <c r="M97" s="54"/>
      <c r="N97" s="54"/>
      <c r="O97" s="54"/>
      <c r="P97" s="54"/>
      <c r="Q97" s="59"/>
      <c r="R97" s="59"/>
      <c r="S97" s="59"/>
    </row>
    <row r="98" spans="1:19" ht="13.9" customHeight="1" x14ac:dyDescent="0.25">
      <c r="A98" s="39"/>
      <c r="B98" s="62" t="s">
        <v>99</v>
      </c>
      <c r="C98" s="39"/>
      <c r="D98" s="3"/>
      <c r="E98" s="3"/>
      <c r="F98" s="3"/>
      <c r="G98" s="3"/>
      <c r="H98" s="3"/>
      <c r="I98" s="3"/>
      <c r="J98" s="3"/>
      <c r="K98" s="54"/>
      <c r="L98" s="54"/>
      <c r="M98" s="54"/>
      <c r="N98" s="54"/>
      <c r="O98" s="54"/>
      <c r="P98" s="54"/>
      <c r="Q98" s="59"/>
      <c r="R98" s="59"/>
      <c r="S98" s="59"/>
    </row>
    <row r="99" spans="1:19" ht="13.9" customHeight="1" x14ac:dyDescent="0.25">
      <c r="A99" s="39"/>
      <c r="B99" s="62" t="s">
        <v>100</v>
      </c>
      <c r="C99" s="39"/>
      <c r="D99" s="3"/>
      <c r="E99" s="3"/>
      <c r="F99" s="3"/>
      <c r="G99" s="3"/>
      <c r="H99" s="3"/>
      <c r="I99" s="3"/>
      <c r="J99" s="3"/>
      <c r="K99" s="54"/>
      <c r="L99" s="54"/>
      <c r="M99" s="54"/>
      <c r="N99" s="54"/>
      <c r="O99" s="54"/>
      <c r="P99" s="54"/>
      <c r="Q99" s="59"/>
      <c r="R99" s="59"/>
      <c r="S99" s="59"/>
    </row>
    <row r="100" spans="1:19" ht="13.9" customHeight="1" x14ac:dyDescent="0.25">
      <c r="A100" s="39"/>
      <c r="B100" s="62" t="s">
        <v>101</v>
      </c>
      <c r="C100" s="39"/>
      <c r="D100" s="3"/>
      <c r="E100" s="3"/>
      <c r="F100" s="3"/>
      <c r="G100" s="3"/>
      <c r="H100" s="3"/>
      <c r="I100" s="3"/>
      <c r="J100" s="3"/>
      <c r="K100" s="54"/>
      <c r="L100" s="54"/>
      <c r="M100" s="54"/>
      <c r="N100" s="54"/>
      <c r="O100" s="54"/>
      <c r="P100" s="54"/>
      <c r="Q100" s="59"/>
      <c r="R100" s="59"/>
      <c r="S100" s="59"/>
    </row>
    <row r="101" spans="1:19" ht="13.9" customHeight="1" x14ac:dyDescent="0.25">
      <c r="A101" s="39"/>
      <c r="B101" s="62" t="s">
        <v>102</v>
      </c>
      <c r="C101" s="39"/>
      <c r="D101" s="3"/>
      <c r="E101" s="3"/>
      <c r="F101" s="3"/>
      <c r="G101" s="3"/>
      <c r="H101" s="3"/>
      <c r="I101" s="3"/>
      <c r="J101" s="3"/>
      <c r="K101" s="54"/>
      <c r="L101" s="54"/>
      <c r="M101" s="54"/>
      <c r="N101" s="54"/>
      <c r="O101" s="54"/>
      <c r="P101" s="54"/>
      <c r="Q101" s="59"/>
      <c r="R101" s="59"/>
      <c r="S101" s="59"/>
    </row>
    <row r="102" spans="1:19" ht="13.9" customHeight="1" x14ac:dyDescent="0.25">
      <c r="A102" s="39"/>
      <c r="B102" s="62" t="s">
        <v>103</v>
      </c>
      <c r="C102" s="39"/>
      <c r="D102" s="3"/>
      <c r="E102" s="3"/>
      <c r="F102" s="3"/>
      <c r="G102" s="3"/>
      <c r="H102" s="3"/>
      <c r="I102" s="3"/>
      <c r="J102" s="3"/>
      <c r="K102" s="54"/>
      <c r="L102" s="54"/>
      <c r="M102" s="54"/>
      <c r="N102" s="54"/>
      <c r="O102" s="54"/>
      <c r="P102" s="54"/>
      <c r="Q102" s="59"/>
      <c r="R102" s="59"/>
      <c r="S102" s="59"/>
    </row>
    <row r="103" spans="1:19" ht="13.9" customHeight="1" x14ac:dyDescent="0.25">
      <c r="A103" s="39"/>
      <c r="B103" s="62" t="s">
        <v>104</v>
      </c>
      <c r="C103" s="39"/>
      <c r="D103" s="3"/>
      <c r="E103" s="3"/>
      <c r="F103" s="3"/>
      <c r="G103" s="3"/>
      <c r="H103" s="3"/>
      <c r="I103" s="3"/>
      <c r="J103" s="3"/>
      <c r="K103" s="54"/>
      <c r="L103" s="54"/>
      <c r="M103" s="54"/>
      <c r="N103" s="54"/>
      <c r="O103" s="54"/>
      <c r="P103" s="54"/>
      <c r="Q103" s="59"/>
      <c r="R103" s="59"/>
      <c r="S103" s="59"/>
    </row>
    <row r="104" spans="1:19" ht="13.9" customHeight="1" x14ac:dyDescent="0.25">
      <c r="A104" s="39"/>
      <c r="B104" s="62" t="s">
        <v>105</v>
      </c>
      <c r="C104" s="39"/>
      <c r="D104" s="3"/>
      <c r="E104" s="3"/>
      <c r="F104" s="3"/>
      <c r="G104" s="3"/>
      <c r="H104" s="3"/>
      <c r="I104" s="3"/>
      <c r="J104" s="3"/>
      <c r="K104" s="54"/>
      <c r="L104" s="54"/>
      <c r="M104" s="54"/>
      <c r="N104" s="54"/>
      <c r="O104" s="54"/>
      <c r="P104" s="54"/>
    </row>
    <row r="105" spans="1:19" ht="13.9" customHeight="1" x14ac:dyDescent="0.25">
      <c r="A105" s="39"/>
      <c r="B105" s="62" t="s">
        <v>106</v>
      </c>
      <c r="C105" s="39"/>
      <c r="D105" s="3"/>
      <c r="E105" s="3"/>
      <c r="F105" s="3"/>
      <c r="G105" s="3"/>
      <c r="H105" s="3"/>
      <c r="I105" s="3"/>
      <c r="J105" s="3"/>
      <c r="K105" s="54"/>
      <c r="L105" s="54"/>
      <c r="M105" s="54"/>
      <c r="N105" s="54"/>
      <c r="O105" s="54"/>
      <c r="P105" s="54"/>
    </row>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row r="7651" ht="12" customHeight="1" x14ac:dyDescent="0.25"/>
    <row r="7652" ht="12" customHeight="1" x14ac:dyDescent="0.25"/>
    <row r="7653" ht="12" customHeight="1" x14ac:dyDescent="0.25"/>
    <row r="7654" ht="12" customHeight="1" x14ac:dyDescent="0.25"/>
    <row r="7655" ht="12" customHeight="1" x14ac:dyDescent="0.25"/>
    <row r="7656" ht="12" customHeight="1" x14ac:dyDescent="0.25"/>
    <row r="7657" ht="12" customHeight="1" x14ac:dyDescent="0.25"/>
    <row r="7658" ht="12" customHeight="1" x14ac:dyDescent="0.25"/>
    <row r="7659" ht="12" customHeight="1" x14ac:dyDescent="0.25"/>
    <row r="7660" ht="12" customHeight="1" x14ac:dyDescent="0.25"/>
    <row r="7661" ht="12" customHeight="1" x14ac:dyDescent="0.25"/>
    <row r="7662" ht="12" customHeight="1" x14ac:dyDescent="0.25"/>
    <row r="7663" ht="12" customHeight="1" x14ac:dyDescent="0.25"/>
    <row r="7664" ht="12" customHeight="1" x14ac:dyDescent="0.25"/>
    <row r="7665" ht="12" customHeight="1" x14ac:dyDescent="0.25"/>
    <row r="7666" ht="12" customHeight="1" x14ac:dyDescent="0.25"/>
    <row r="7667" ht="12" customHeight="1" x14ac:dyDescent="0.25"/>
    <row r="7668" ht="12" customHeight="1" x14ac:dyDescent="0.25"/>
    <row r="7669" ht="12" customHeight="1" x14ac:dyDescent="0.25"/>
    <row r="7670" ht="12" customHeight="1" x14ac:dyDescent="0.25"/>
    <row r="7671" ht="12" customHeight="1" x14ac:dyDescent="0.25"/>
    <row r="7672" ht="12" customHeight="1" x14ac:dyDescent="0.25"/>
    <row r="7673" ht="12" customHeight="1" x14ac:dyDescent="0.25"/>
    <row r="7674" ht="12" customHeight="1" x14ac:dyDescent="0.25"/>
    <row r="7675" ht="12" customHeight="1" x14ac:dyDescent="0.25"/>
    <row r="7676" ht="12" customHeight="1" x14ac:dyDescent="0.25"/>
    <row r="7677" ht="12" customHeight="1" x14ac:dyDescent="0.25"/>
    <row r="7678" ht="12" customHeight="1" x14ac:dyDescent="0.25"/>
    <row r="7679" ht="12" customHeight="1" x14ac:dyDescent="0.25"/>
    <row r="7680" ht="12" customHeight="1" x14ac:dyDescent="0.25"/>
    <row r="7681" ht="12" customHeight="1" x14ac:dyDescent="0.25"/>
    <row r="7682" ht="12" customHeight="1" x14ac:dyDescent="0.25"/>
    <row r="7683" ht="12" customHeight="1" x14ac:dyDescent="0.25"/>
    <row r="7684" ht="12" customHeight="1" x14ac:dyDescent="0.25"/>
    <row r="7685" ht="12" customHeight="1" x14ac:dyDescent="0.25"/>
    <row r="7686" ht="12" customHeight="1" x14ac:dyDescent="0.25"/>
    <row r="7687" ht="12" customHeight="1" x14ac:dyDescent="0.25"/>
    <row r="7688" ht="12" customHeight="1" x14ac:dyDescent="0.25"/>
    <row r="7689" ht="12" customHeight="1" x14ac:dyDescent="0.25"/>
    <row r="7690" ht="12" customHeight="1" x14ac:dyDescent="0.25"/>
    <row r="7691" ht="12" customHeight="1" x14ac:dyDescent="0.25"/>
    <row r="7692" ht="12" customHeight="1" x14ac:dyDescent="0.25"/>
    <row r="7693" ht="12" customHeight="1" x14ac:dyDescent="0.25"/>
    <row r="7694" ht="12" customHeight="1" x14ac:dyDescent="0.25"/>
    <row r="7695" ht="12" customHeight="1" x14ac:dyDescent="0.25"/>
    <row r="7696" ht="12" customHeight="1" x14ac:dyDescent="0.25"/>
    <row r="7697" ht="12" customHeight="1" x14ac:dyDescent="0.25"/>
    <row r="7698" ht="12" customHeight="1" x14ac:dyDescent="0.25"/>
    <row r="7699" ht="12" customHeight="1" x14ac:dyDescent="0.25"/>
    <row r="7700" ht="12" customHeight="1" x14ac:dyDescent="0.25"/>
    <row r="7701" ht="12" customHeight="1" x14ac:dyDescent="0.25"/>
    <row r="7702" ht="12" customHeight="1" x14ac:dyDescent="0.25"/>
    <row r="7703" ht="12" customHeight="1" x14ac:dyDescent="0.25"/>
    <row r="7704" ht="12" customHeight="1" x14ac:dyDescent="0.25"/>
    <row r="7705" ht="12" customHeight="1" x14ac:dyDescent="0.25"/>
    <row r="7706" ht="12" customHeight="1" x14ac:dyDescent="0.25"/>
    <row r="7707" ht="12" customHeight="1" x14ac:dyDescent="0.25"/>
    <row r="7708" ht="12" customHeight="1" x14ac:dyDescent="0.25"/>
    <row r="7709" ht="12" customHeight="1" x14ac:dyDescent="0.25"/>
    <row r="7710" ht="12" customHeight="1" x14ac:dyDescent="0.25"/>
    <row r="7711" ht="12" customHeight="1" x14ac:dyDescent="0.25"/>
    <row r="7712" ht="12" customHeight="1" x14ac:dyDescent="0.25"/>
    <row r="7713" ht="12" customHeight="1" x14ac:dyDescent="0.25"/>
    <row r="7714" ht="12" customHeight="1" x14ac:dyDescent="0.25"/>
    <row r="7715" ht="12" customHeight="1" x14ac:dyDescent="0.25"/>
    <row r="7716" ht="12" customHeight="1" x14ac:dyDescent="0.25"/>
    <row r="7717" ht="12" customHeight="1" x14ac:dyDescent="0.25"/>
    <row r="7718" ht="12" customHeight="1" x14ac:dyDescent="0.25"/>
    <row r="7719" ht="12" customHeight="1" x14ac:dyDescent="0.25"/>
    <row r="7720" ht="12" customHeight="1" x14ac:dyDescent="0.25"/>
    <row r="7721" ht="12" customHeight="1" x14ac:dyDescent="0.25"/>
    <row r="7722" ht="12" customHeight="1" x14ac:dyDescent="0.25"/>
    <row r="7723" ht="12" customHeight="1" x14ac:dyDescent="0.25"/>
    <row r="7724" ht="12" customHeight="1" x14ac:dyDescent="0.25"/>
    <row r="7725" ht="12" customHeight="1" x14ac:dyDescent="0.25"/>
    <row r="7726" ht="12" customHeight="1" x14ac:dyDescent="0.25"/>
    <row r="7727" ht="12" customHeight="1" x14ac:dyDescent="0.25"/>
    <row r="7728" ht="12" customHeight="1" x14ac:dyDescent="0.25"/>
    <row r="7729" ht="12" customHeight="1" x14ac:dyDescent="0.25"/>
    <row r="7730" ht="12" customHeight="1" x14ac:dyDescent="0.25"/>
    <row r="7731" ht="12" customHeight="1" x14ac:dyDescent="0.25"/>
    <row r="7732" ht="12" customHeight="1" x14ac:dyDescent="0.25"/>
    <row r="7733" ht="12" customHeight="1" x14ac:dyDescent="0.25"/>
    <row r="7734" ht="12" customHeight="1" x14ac:dyDescent="0.25"/>
    <row r="7735" ht="12" customHeight="1" x14ac:dyDescent="0.25"/>
    <row r="7736" ht="12" customHeight="1" x14ac:dyDescent="0.25"/>
    <row r="7737" ht="12" customHeight="1" x14ac:dyDescent="0.25"/>
    <row r="7738" ht="12" customHeight="1" x14ac:dyDescent="0.25"/>
    <row r="7739" ht="12" customHeight="1" x14ac:dyDescent="0.25"/>
    <row r="7740" ht="12" customHeight="1" x14ac:dyDescent="0.25"/>
    <row r="7741" ht="12" customHeight="1" x14ac:dyDescent="0.25"/>
    <row r="7742" ht="12" customHeight="1" x14ac:dyDescent="0.25"/>
    <row r="7743" ht="12" customHeight="1" x14ac:dyDescent="0.25"/>
    <row r="7744" ht="12" customHeight="1" x14ac:dyDescent="0.25"/>
    <row r="7745" ht="12" customHeight="1" x14ac:dyDescent="0.25"/>
    <row r="7746" ht="12" customHeight="1" x14ac:dyDescent="0.25"/>
    <row r="7747" ht="12" customHeight="1" x14ac:dyDescent="0.25"/>
    <row r="7748" ht="12" customHeight="1" x14ac:dyDescent="0.25"/>
    <row r="7749" ht="12" customHeight="1" x14ac:dyDescent="0.25"/>
    <row r="7750" ht="12" customHeight="1" x14ac:dyDescent="0.25"/>
    <row r="7751" ht="12" customHeight="1" x14ac:dyDescent="0.25"/>
    <row r="7752" ht="12" customHeight="1" x14ac:dyDescent="0.25"/>
    <row r="7753" ht="12" customHeight="1" x14ac:dyDescent="0.25"/>
    <row r="7754" ht="12" customHeight="1" x14ac:dyDescent="0.25"/>
    <row r="7755" ht="12" customHeight="1" x14ac:dyDescent="0.25"/>
    <row r="7756" ht="12" customHeight="1" x14ac:dyDescent="0.25"/>
    <row r="7757" ht="12" customHeight="1" x14ac:dyDescent="0.25"/>
    <row r="7758" ht="12" customHeight="1" x14ac:dyDescent="0.25"/>
    <row r="7759" ht="12" customHeight="1" x14ac:dyDescent="0.25"/>
    <row r="7760" ht="12" customHeight="1" x14ac:dyDescent="0.25"/>
    <row r="7761" ht="12" customHeight="1" x14ac:dyDescent="0.25"/>
    <row r="7762" ht="12" customHeight="1" x14ac:dyDescent="0.25"/>
    <row r="7763" ht="12" customHeight="1" x14ac:dyDescent="0.25"/>
    <row r="7764" ht="12" customHeight="1" x14ac:dyDescent="0.25"/>
    <row r="7765" ht="12" customHeight="1" x14ac:dyDescent="0.25"/>
    <row r="7766" ht="12" customHeight="1" x14ac:dyDescent="0.25"/>
    <row r="7767" ht="12" customHeight="1" x14ac:dyDescent="0.25"/>
    <row r="7768" ht="12" customHeight="1" x14ac:dyDescent="0.25"/>
    <row r="7769" ht="12" customHeight="1" x14ac:dyDescent="0.25"/>
    <row r="7770" ht="12" customHeight="1" x14ac:dyDescent="0.25"/>
    <row r="7771" ht="12" customHeight="1" x14ac:dyDescent="0.25"/>
    <row r="7772" ht="12" customHeight="1" x14ac:dyDescent="0.25"/>
    <row r="7773" ht="12" customHeight="1" x14ac:dyDescent="0.25"/>
    <row r="7774" ht="12" customHeight="1" x14ac:dyDescent="0.25"/>
    <row r="7775" ht="12" customHeight="1" x14ac:dyDescent="0.25"/>
    <row r="7776" ht="12" customHeight="1" x14ac:dyDescent="0.25"/>
    <row r="7777" ht="12" customHeight="1" x14ac:dyDescent="0.25"/>
    <row r="7778" ht="12" customHeight="1" x14ac:dyDescent="0.25"/>
    <row r="7779" ht="12" customHeight="1" x14ac:dyDescent="0.25"/>
    <row r="7780" ht="12" customHeight="1" x14ac:dyDescent="0.25"/>
    <row r="7781" ht="12" customHeight="1" x14ac:dyDescent="0.25"/>
    <row r="7782" ht="12" customHeight="1" x14ac:dyDescent="0.25"/>
    <row r="7783" ht="12" customHeight="1" x14ac:dyDescent="0.25"/>
    <row r="7784" ht="12" customHeight="1" x14ac:dyDescent="0.25"/>
    <row r="7785" ht="12" customHeight="1" x14ac:dyDescent="0.25"/>
    <row r="7786" ht="12" customHeight="1" x14ac:dyDescent="0.25"/>
    <row r="7787" ht="12" customHeight="1" x14ac:dyDescent="0.25"/>
    <row r="7788" ht="12" customHeight="1" x14ac:dyDescent="0.25"/>
    <row r="7789" ht="12" customHeight="1" x14ac:dyDescent="0.25"/>
    <row r="7790" ht="12" customHeight="1" x14ac:dyDescent="0.25"/>
    <row r="7791" ht="12" customHeight="1" x14ac:dyDescent="0.25"/>
    <row r="7792" ht="12" customHeight="1" x14ac:dyDescent="0.25"/>
    <row r="7793" ht="12" customHeight="1" x14ac:dyDescent="0.25"/>
    <row r="7794" ht="12" customHeight="1" x14ac:dyDescent="0.25"/>
    <row r="7795" ht="12" customHeight="1" x14ac:dyDescent="0.25"/>
    <row r="7796" ht="12" customHeight="1" x14ac:dyDescent="0.25"/>
    <row r="7797" ht="12" customHeight="1" x14ac:dyDescent="0.25"/>
    <row r="7798" ht="12" customHeight="1" x14ac:dyDescent="0.25"/>
    <row r="7799" ht="12" customHeight="1" x14ac:dyDescent="0.25"/>
    <row r="7800" ht="12" customHeight="1" x14ac:dyDescent="0.25"/>
    <row r="7801" ht="12" customHeight="1" x14ac:dyDescent="0.25"/>
    <row r="7802" ht="12" customHeight="1" x14ac:dyDescent="0.25"/>
    <row r="7803" ht="12" customHeight="1" x14ac:dyDescent="0.25"/>
    <row r="7804" ht="12" customHeight="1" x14ac:dyDescent="0.25"/>
    <row r="7805" ht="12" customHeight="1" x14ac:dyDescent="0.25"/>
    <row r="7806" ht="12" customHeight="1" x14ac:dyDescent="0.25"/>
    <row r="7807" ht="12" customHeight="1" x14ac:dyDescent="0.25"/>
    <row r="7808" ht="12" customHeight="1" x14ac:dyDescent="0.25"/>
    <row r="7809" ht="12" customHeight="1" x14ac:dyDescent="0.25"/>
    <row r="7810" ht="12" customHeight="1" x14ac:dyDescent="0.25"/>
    <row r="7811" ht="12" customHeight="1" x14ac:dyDescent="0.25"/>
    <row r="7812" ht="12" customHeight="1" x14ac:dyDescent="0.25"/>
    <row r="7813" ht="12" customHeight="1" x14ac:dyDescent="0.25"/>
    <row r="7814" ht="12" customHeight="1" x14ac:dyDescent="0.25"/>
    <row r="7815" ht="12" customHeight="1" x14ac:dyDescent="0.25"/>
    <row r="7816" ht="12" customHeight="1" x14ac:dyDescent="0.25"/>
    <row r="7817" ht="12" customHeight="1" x14ac:dyDescent="0.25"/>
    <row r="7818" ht="12" customHeight="1" x14ac:dyDescent="0.25"/>
    <row r="7819" ht="12" customHeight="1" x14ac:dyDescent="0.25"/>
    <row r="7820" ht="12" customHeight="1" x14ac:dyDescent="0.25"/>
    <row r="7821" ht="12" customHeight="1" x14ac:dyDescent="0.25"/>
    <row r="7822" ht="12" customHeight="1" x14ac:dyDescent="0.25"/>
    <row r="7823" ht="12" customHeight="1" x14ac:dyDescent="0.25"/>
    <row r="7824" ht="12" customHeight="1" x14ac:dyDescent="0.25"/>
    <row r="7825" ht="12" customHeight="1" x14ac:dyDescent="0.25"/>
    <row r="7826" ht="12" customHeight="1" x14ac:dyDescent="0.25"/>
    <row r="7827" ht="12" customHeight="1" x14ac:dyDescent="0.25"/>
    <row r="7828" ht="12" customHeight="1" x14ac:dyDescent="0.25"/>
    <row r="7829" ht="12" customHeight="1" x14ac:dyDescent="0.25"/>
    <row r="7830" ht="12" customHeight="1" x14ac:dyDescent="0.25"/>
    <row r="7831" ht="12" customHeight="1" x14ac:dyDescent="0.25"/>
    <row r="7832" ht="12" customHeight="1" x14ac:dyDescent="0.25"/>
    <row r="7833" ht="12" customHeight="1" x14ac:dyDescent="0.25"/>
    <row r="7834" ht="12" customHeight="1" x14ac:dyDescent="0.25"/>
    <row r="7835" ht="12" customHeight="1" x14ac:dyDescent="0.25"/>
    <row r="7836" ht="12" customHeight="1" x14ac:dyDescent="0.25"/>
    <row r="7837" ht="12" customHeight="1" x14ac:dyDescent="0.25"/>
    <row r="7838" ht="12" customHeight="1" x14ac:dyDescent="0.25"/>
    <row r="7839" ht="12" customHeight="1" x14ac:dyDescent="0.25"/>
    <row r="7840" ht="12" customHeight="1" x14ac:dyDescent="0.25"/>
    <row r="7841" ht="12" customHeight="1" x14ac:dyDescent="0.25"/>
    <row r="7842" ht="12" customHeight="1" x14ac:dyDescent="0.25"/>
    <row r="7843" ht="12" customHeight="1" x14ac:dyDescent="0.25"/>
    <row r="7844" ht="12" customHeight="1" x14ac:dyDescent="0.25"/>
    <row r="7845" ht="12" customHeight="1" x14ac:dyDescent="0.25"/>
    <row r="7846" ht="12" customHeight="1" x14ac:dyDescent="0.25"/>
    <row r="7847" ht="12" customHeight="1" x14ac:dyDescent="0.25"/>
    <row r="7848" ht="12" customHeight="1" x14ac:dyDescent="0.25"/>
    <row r="7849" ht="12" customHeight="1" x14ac:dyDescent="0.25"/>
    <row r="7850" ht="12" customHeight="1" x14ac:dyDescent="0.25"/>
    <row r="7851" ht="12" customHeight="1" x14ac:dyDescent="0.25"/>
    <row r="7852" ht="12" customHeight="1" x14ac:dyDescent="0.25"/>
    <row r="7853" ht="12" customHeight="1" x14ac:dyDescent="0.25"/>
    <row r="7854" ht="12" customHeight="1" x14ac:dyDescent="0.25"/>
    <row r="7855" ht="12" customHeight="1" x14ac:dyDescent="0.25"/>
    <row r="7856" ht="12" customHeight="1" x14ac:dyDescent="0.25"/>
    <row r="7857" ht="12" customHeight="1" x14ac:dyDescent="0.25"/>
    <row r="7858" ht="12" customHeight="1" x14ac:dyDescent="0.25"/>
    <row r="7859" ht="12" customHeight="1" x14ac:dyDescent="0.25"/>
    <row r="7860" ht="12" customHeight="1" x14ac:dyDescent="0.25"/>
    <row r="7861" ht="12" customHeight="1" x14ac:dyDescent="0.25"/>
    <row r="7862" ht="12" customHeight="1" x14ac:dyDescent="0.25"/>
    <row r="7863" ht="12" customHeight="1" x14ac:dyDescent="0.25"/>
    <row r="7864" ht="12" customHeight="1" x14ac:dyDescent="0.25"/>
    <row r="7865" ht="12" customHeight="1" x14ac:dyDescent="0.25"/>
    <row r="7866" ht="12" customHeight="1" x14ac:dyDescent="0.25"/>
    <row r="7867" ht="12" customHeight="1" x14ac:dyDescent="0.25"/>
    <row r="7868" ht="12" customHeight="1" x14ac:dyDescent="0.25"/>
    <row r="7869" ht="12" customHeight="1" x14ac:dyDescent="0.25"/>
    <row r="7870" ht="12" customHeight="1" x14ac:dyDescent="0.25"/>
    <row r="7871" ht="12" customHeight="1" x14ac:dyDescent="0.25"/>
    <row r="7872" ht="12" customHeight="1" x14ac:dyDescent="0.25"/>
    <row r="7873" ht="12" customHeight="1" x14ac:dyDescent="0.25"/>
    <row r="7874" ht="12" customHeight="1" x14ac:dyDescent="0.25"/>
    <row r="7875" ht="12" customHeight="1" x14ac:dyDescent="0.25"/>
    <row r="7876" ht="12" customHeight="1" x14ac:dyDescent="0.25"/>
    <row r="7877" ht="12" customHeight="1" x14ac:dyDescent="0.25"/>
    <row r="7878" ht="12" customHeight="1" x14ac:dyDescent="0.25"/>
    <row r="7879" ht="12" customHeight="1" x14ac:dyDescent="0.25"/>
    <row r="7880" ht="12" customHeight="1" x14ac:dyDescent="0.25"/>
    <row r="7881" ht="12" customHeight="1" x14ac:dyDescent="0.25"/>
    <row r="7882" ht="12" customHeight="1" x14ac:dyDescent="0.25"/>
    <row r="7883" ht="12" customHeight="1" x14ac:dyDescent="0.25"/>
    <row r="7884" ht="12" customHeight="1" x14ac:dyDescent="0.25"/>
    <row r="7885" ht="12" customHeight="1" x14ac:dyDescent="0.25"/>
    <row r="7886" ht="12" customHeight="1" x14ac:dyDescent="0.25"/>
    <row r="7887" ht="12" customHeight="1" x14ac:dyDescent="0.25"/>
    <row r="7888" ht="12" customHeight="1" x14ac:dyDescent="0.25"/>
    <row r="7889" ht="12" customHeight="1" x14ac:dyDescent="0.25"/>
    <row r="7890" ht="12" customHeight="1" x14ac:dyDescent="0.25"/>
    <row r="7891" ht="12" customHeight="1" x14ac:dyDescent="0.25"/>
    <row r="7892" ht="12" customHeight="1" x14ac:dyDescent="0.25"/>
    <row r="7893" ht="12" customHeight="1" x14ac:dyDescent="0.25"/>
    <row r="7894" ht="12" customHeight="1" x14ac:dyDescent="0.25"/>
    <row r="7895" ht="12" customHeight="1" x14ac:dyDescent="0.25"/>
    <row r="7896" ht="12" customHeight="1" x14ac:dyDescent="0.25"/>
    <row r="7897" ht="12" customHeight="1" x14ac:dyDescent="0.25"/>
    <row r="7898" ht="12" customHeight="1" x14ac:dyDescent="0.25"/>
    <row r="7899" ht="12" customHeight="1" x14ac:dyDescent="0.25"/>
    <row r="7900" ht="12" customHeight="1" x14ac:dyDescent="0.25"/>
    <row r="7901" ht="12" customHeight="1" x14ac:dyDescent="0.25"/>
    <row r="7902" ht="12" customHeight="1" x14ac:dyDescent="0.25"/>
    <row r="7903" ht="12" customHeight="1" x14ac:dyDescent="0.25"/>
    <row r="7904" ht="12" customHeight="1" x14ac:dyDescent="0.25"/>
    <row r="7905" ht="12" customHeight="1" x14ac:dyDescent="0.25"/>
    <row r="7906" ht="12" customHeight="1" x14ac:dyDescent="0.25"/>
    <row r="7907" ht="12" customHeight="1" x14ac:dyDescent="0.25"/>
    <row r="7908" ht="12" customHeight="1" x14ac:dyDescent="0.25"/>
    <row r="7909" ht="12" customHeight="1" x14ac:dyDescent="0.25"/>
    <row r="7910" ht="12" customHeight="1" x14ac:dyDescent="0.25"/>
    <row r="7911" ht="12" customHeight="1" x14ac:dyDescent="0.25"/>
    <row r="7912" ht="12" customHeight="1" x14ac:dyDescent="0.25"/>
    <row r="7913" ht="12" customHeight="1" x14ac:dyDescent="0.25"/>
    <row r="7914" ht="12" customHeight="1" x14ac:dyDescent="0.25"/>
    <row r="7915" ht="12" customHeight="1" x14ac:dyDescent="0.25"/>
    <row r="7916" ht="12" customHeight="1" x14ac:dyDescent="0.25"/>
    <row r="7917" ht="12" customHeight="1" x14ac:dyDescent="0.25"/>
    <row r="7918" ht="12" customHeight="1" x14ac:dyDescent="0.25"/>
    <row r="7919" ht="12" customHeight="1" x14ac:dyDescent="0.25"/>
    <row r="7920" ht="12" customHeight="1" x14ac:dyDescent="0.25"/>
    <row r="7921" ht="12" customHeight="1" x14ac:dyDescent="0.25"/>
    <row r="7922" ht="12" customHeight="1" x14ac:dyDescent="0.25"/>
    <row r="7923" ht="12" customHeight="1" x14ac:dyDescent="0.25"/>
    <row r="7924" ht="12" customHeight="1" x14ac:dyDescent="0.25"/>
    <row r="7925" ht="12" customHeight="1" x14ac:dyDescent="0.25"/>
    <row r="7926" ht="12" customHeight="1" x14ac:dyDescent="0.25"/>
    <row r="7927" ht="12" customHeight="1" x14ac:dyDescent="0.25"/>
    <row r="7928" ht="12" customHeight="1" x14ac:dyDescent="0.25"/>
    <row r="7929" ht="12" customHeight="1" x14ac:dyDescent="0.25"/>
    <row r="7930" ht="12" customHeight="1" x14ac:dyDescent="0.25"/>
    <row r="7931" ht="12" customHeight="1" x14ac:dyDescent="0.25"/>
    <row r="7932" ht="12" customHeight="1" x14ac:dyDescent="0.25"/>
    <row r="7933" ht="12" customHeight="1" x14ac:dyDescent="0.25"/>
    <row r="7934" ht="12" customHeight="1" x14ac:dyDescent="0.25"/>
    <row r="7935" ht="12" customHeight="1" x14ac:dyDescent="0.25"/>
    <row r="7936" ht="12" customHeight="1" x14ac:dyDescent="0.25"/>
    <row r="7937" ht="12" customHeight="1" x14ac:dyDescent="0.25"/>
    <row r="7938" ht="12" customHeight="1" x14ac:dyDescent="0.25"/>
    <row r="7939" ht="12" customHeight="1" x14ac:dyDescent="0.25"/>
    <row r="7940" ht="12" customHeight="1" x14ac:dyDescent="0.25"/>
    <row r="7941" ht="12" customHeight="1" x14ac:dyDescent="0.25"/>
    <row r="7942" ht="12" customHeight="1" x14ac:dyDescent="0.25"/>
    <row r="7943" ht="12" customHeight="1" x14ac:dyDescent="0.25"/>
    <row r="7944" ht="12" customHeight="1" x14ac:dyDescent="0.25"/>
    <row r="7945" ht="12" customHeight="1" x14ac:dyDescent="0.25"/>
    <row r="7946" ht="12" customHeight="1" x14ac:dyDescent="0.25"/>
    <row r="7947" ht="12" customHeight="1" x14ac:dyDescent="0.25"/>
    <row r="7948" ht="12" customHeight="1" x14ac:dyDescent="0.25"/>
    <row r="7949" ht="12" customHeight="1" x14ac:dyDescent="0.25"/>
    <row r="7950" ht="12" customHeight="1" x14ac:dyDescent="0.25"/>
    <row r="7951" ht="12" customHeight="1" x14ac:dyDescent="0.25"/>
    <row r="7952" ht="12" customHeight="1" x14ac:dyDescent="0.25"/>
    <row r="7953" ht="12" customHeight="1" x14ac:dyDescent="0.25"/>
    <row r="7954" ht="12" customHeight="1" x14ac:dyDescent="0.25"/>
    <row r="7955" ht="12" customHeight="1" x14ac:dyDescent="0.25"/>
    <row r="7956" ht="12" customHeight="1" x14ac:dyDescent="0.25"/>
    <row r="7957" ht="12" customHeight="1" x14ac:dyDescent="0.25"/>
    <row r="7958" ht="12" customHeight="1" x14ac:dyDescent="0.25"/>
    <row r="7959" ht="12" customHeight="1" x14ac:dyDescent="0.25"/>
    <row r="7960" ht="12" customHeight="1" x14ac:dyDescent="0.25"/>
    <row r="7961" ht="12" customHeight="1" x14ac:dyDescent="0.25"/>
    <row r="7962" ht="12" customHeight="1" x14ac:dyDescent="0.25"/>
    <row r="7963" ht="12" customHeight="1" x14ac:dyDescent="0.25"/>
    <row r="7964" ht="12" customHeight="1" x14ac:dyDescent="0.25"/>
    <row r="7965" ht="12" customHeight="1" x14ac:dyDescent="0.25"/>
    <row r="7966" ht="12" customHeight="1" x14ac:dyDescent="0.25"/>
    <row r="7967" ht="12" customHeight="1" x14ac:dyDescent="0.25"/>
    <row r="7968" ht="12" customHeight="1" x14ac:dyDescent="0.25"/>
    <row r="7969" ht="12" customHeight="1" x14ac:dyDescent="0.25"/>
    <row r="7970" ht="12" customHeight="1" x14ac:dyDescent="0.25"/>
    <row r="7971" ht="12" customHeight="1" x14ac:dyDescent="0.25"/>
    <row r="7972" ht="12" customHeight="1" x14ac:dyDescent="0.25"/>
    <row r="7973" ht="12" customHeight="1" x14ac:dyDescent="0.25"/>
    <row r="7974" ht="12" customHeight="1" x14ac:dyDescent="0.25"/>
    <row r="7975" ht="12" customHeight="1" x14ac:dyDescent="0.25"/>
    <row r="7976" ht="12" customHeight="1" x14ac:dyDescent="0.25"/>
    <row r="7977" ht="12" customHeight="1" x14ac:dyDescent="0.25"/>
    <row r="7978" ht="12" customHeight="1" x14ac:dyDescent="0.25"/>
    <row r="7979" ht="12" customHeight="1" x14ac:dyDescent="0.25"/>
    <row r="7980" ht="12" customHeight="1" x14ac:dyDescent="0.25"/>
    <row r="7981" ht="12" customHeight="1" x14ac:dyDescent="0.25"/>
    <row r="7982" ht="12" customHeight="1" x14ac:dyDescent="0.25"/>
    <row r="7983" ht="12" customHeight="1" x14ac:dyDescent="0.25"/>
    <row r="7984" ht="12" customHeight="1" x14ac:dyDescent="0.25"/>
    <row r="7985" ht="12" customHeight="1" x14ac:dyDescent="0.25"/>
    <row r="7986" ht="12" customHeight="1" x14ac:dyDescent="0.25"/>
    <row r="7987" ht="12" customHeight="1" x14ac:dyDescent="0.25"/>
    <row r="7988" ht="12" customHeight="1" x14ac:dyDescent="0.25"/>
    <row r="7989" ht="12" customHeight="1" x14ac:dyDescent="0.25"/>
    <row r="7990" ht="12" customHeight="1" x14ac:dyDescent="0.25"/>
    <row r="7991" ht="12" customHeight="1" x14ac:dyDescent="0.25"/>
    <row r="7992" ht="12" customHeight="1" x14ac:dyDescent="0.25"/>
    <row r="7993" ht="12" customHeight="1" x14ac:dyDescent="0.25"/>
    <row r="7994" ht="12" customHeight="1" x14ac:dyDescent="0.25"/>
    <row r="7995" ht="12" customHeight="1" x14ac:dyDescent="0.25"/>
    <row r="7996" ht="12" customHeight="1" x14ac:dyDescent="0.25"/>
    <row r="7997" ht="12" customHeight="1" x14ac:dyDescent="0.25"/>
    <row r="7998" ht="12" customHeight="1" x14ac:dyDescent="0.25"/>
    <row r="7999" ht="12" customHeight="1" x14ac:dyDescent="0.25"/>
    <row r="8000" ht="12" customHeight="1" x14ac:dyDescent="0.25"/>
    <row r="8001" ht="12" customHeight="1" x14ac:dyDescent="0.25"/>
    <row r="8002" ht="12" customHeight="1" x14ac:dyDescent="0.25"/>
    <row r="8003" ht="12" customHeight="1" x14ac:dyDescent="0.25"/>
    <row r="8004" ht="12" customHeight="1" x14ac:dyDescent="0.25"/>
    <row r="8005" ht="12" customHeight="1" x14ac:dyDescent="0.25"/>
    <row r="8006" ht="12" customHeight="1" x14ac:dyDescent="0.25"/>
    <row r="8007" ht="12" customHeight="1" x14ac:dyDescent="0.25"/>
    <row r="8008" ht="12" customHeight="1" x14ac:dyDescent="0.25"/>
    <row r="8009" ht="12" customHeight="1" x14ac:dyDescent="0.25"/>
    <row r="8010" ht="12" customHeight="1" x14ac:dyDescent="0.25"/>
    <row r="8011" ht="12" customHeight="1" x14ac:dyDescent="0.25"/>
    <row r="8012" ht="12" customHeight="1" x14ac:dyDescent="0.25"/>
    <row r="8013" ht="12" customHeight="1" x14ac:dyDescent="0.25"/>
    <row r="8014" ht="12" customHeight="1" x14ac:dyDescent="0.25"/>
    <row r="8015" ht="12" customHeight="1" x14ac:dyDescent="0.25"/>
    <row r="8016" ht="12" customHeight="1" x14ac:dyDescent="0.25"/>
    <row r="8017" ht="12" customHeight="1" x14ac:dyDescent="0.25"/>
    <row r="8018" ht="12" customHeight="1" x14ac:dyDescent="0.25"/>
    <row r="8019" ht="12" customHeight="1" x14ac:dyDescent="0.25"/>
    <row r="8020" ht="12" customHeight="1" x14ac:dyDescent="0.25"/>
    <row r="8021" ht="12" customHeight="1" x14ac:dyDescent="0.25"/>
    <row r="8022" ht="12" customHeight="1" x14ac:dyDescent="0.25"/>
    <row r="8023" ht="12" customHeight="1" x14ac:dyDescent="0.25"/>
    <row r="8024" ht="12" customHeight="1" x14ac:dyDescent="0.25"/>
    <row r="8025" ht="12" customHeight="1" x14ac:dyDescent="0.25"/>
    <row r="8026" ht="12" customHeight="1" x14ac:dyDescent="0.25"/>
    <row r="8027" ht="12" customHeight="1" x14ac:dyDescent="0.25"/>
    <row r="8028" ht="12" customHeight="1" x14ac:dyDescent="0.25"/>
    <row r="8029" ht="12" customHeight="1" x14ac:dyDescent="0.25"/>
    <row r="8030" ht="12" customHeight="1" x14ac:dyDescent="0.25"/>
    <row r="8031" ht="12" customHeight="1" x14ac:dyDescent="0.25"/>
    <row r="8032" ht="12" customHeight="1" x14ac:dyDescent="0.25"/>
    <row r="8033" ht="12" customHeight="1" x14ac:dyDescent="0.25"/>
    <row r="8034" ht="12" customHeight="1" x14ac:dyDescent="0.25"/>
    <row r="8035" ht="12" customHeight="1" x14ac:dyDescent="0.25"/>
    <row r="8036" ht="12" customHeight="1" x14ac:dyDescent="0.25"/>
  </sheetData>
  <sheetProtection formatCells="0" formatColumns="0" formatRows="0" insertColumns="0" insertRows="0" insertHyperlinks="0" deleteColumns="0" deleteRows="0" sort="0" autoFilter="0" pivotTables="0"/>
  <mergeCells count="18">
    <mergeCell ref="B1:K1"/>
    <mergeCell ref="A2:G2"/>
    <mergeCell ref="C5:G5"/>
    <mergeCell ref="C6:F6"/>
    <mergeCell ref="C7:F7"/>
    <mergeCell ref="C8:F8"/>
    <mergeCell ref="A11:K11"/>
    <mergeCell ref="A57:K57"/>
    <mergeCell ref="A58:K58"/>
    <mergeCell ref="A61:J61"/>
    <mergeCell ref="A67:J67"/>
    <mergeCell ref="A68:J68"/>
    <mergeCell ref="A69:J69"/>
    <mergeCell ref="A62:J62"/>
    <mergeCell ref="A63:J63"/>
    <mergeCell ref="A64:J64"/>
    <mergeCell ref="A65:J65"/>
    <mergeCell ref="A66:J66"/>
  </mergeCells>
  <dataValidations count="11">
    <dataValidation type="list" prompt="Choose from the list." sqref="C15">
      <formula1>$P$15:$P$17</formula1>
      <formula2>0</formula2>
    </dataValidation>
    <dataValidation type="list" sqref="P21:P25">
      <formula1>AAUPcategory</formula1>
      <formula2>0</formula2>
    </dataValidation>
    <dataValidation type="list" prompt="Choose from the list." sqref="C51">
      <formula1>benefits</formula1>
      <formula2>0</formula2>
    </dataValidation>
    <dataValidation type="list" prompt="Choose from the list." sqref="C49">
      <formula1>union</formula1>
      <formula2>0</formula2>
    </dataValidation>
    <dataValidation type="list" prompt="Choose from the list." sqref="C47">
      <formula1>tenure</formula1>
      <formula2>0</formula2>
    </dataValidation>
    <dataValidation type="list" sqref="C45">
      <formula1>decline</formula1>
      <formula2>0</formula2>
    </dataValidation>
    <dataValidation type="list" prompt="Choose from the list._x000a_" sqref="C19">
      <formula1>AAUPcategory</formula1>
      <formula2>0</formula2>
    </dataValidation>
    <dataValidation type="list" prompt="Choose from the list._x000a_" sqref="C21">
      <formula1>$B$72:$B$105</formula1>
      <formula2>0</formula2>
    </dataValidation>
    <dataValidation type="list" prompt="Choose  from the list." sqref="C17">
      <formula1>$P$28:$P$33</formula1>
      <formula2>0</formula2>
    </dataValidation>
    <dataValidation type="list" sqref="C27">
      <formula1>$P$36:$P$37</formula1>
      <formula2>0</formula2>
    </dataValidation>
    <dataValidation type="decimal" error="Conversion factor must be between .75 and 1.00.  " sqref="C31">
      <formula1>0.75</formula1>
      <formula2>1</formula2>
    </dataValidation>
  </dataValidations>
  <hyperlinks>
    <hyperlink ref="A56" r:id="rId1"/>
    <hyperlink ref="A54" r:id="rId2" display="Current Instruction"/>
    <hyperlink ref="A55" r:id="rId3"/>
    <hyperlink ref="C8" r:id="rId4"/>
  </hyperlinks>
  <printOptions horizontalCentered="1" verticalCentered="1"/>
  <pageMargins left="0.5" right="0.5" top="0.5" bottom="0.5" header="0.51180555555600005" footer="0.51180555555600005"/>
  <pageSetup fitToHeight="2"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26" sqref="N26"/>
    </sheetView>
  </sheetViews>
  <sheetFormatPr defaultColWidth="8.7109375" defaultRowHeight="15" x14ac:dyDescent="0.25"/>
  <cols>
    <col min="1" max="1" width="42.42578125" customWidth="1"/>
    <col min="3" max="3" width="18.7109375" customWidth="1"/>
    <col min="8" max="8" width="15.42578125" customWidth="1"/>
    <col min="9" max="9" width="12.28515625" customWidth="1"/>
    <col min="10" max="10" width="14.42578125" customWidth="1"/>
    <col min="11" max="11" width="13.7109375" customWidth="1"/>
  </cols>
  <sheetData>
    <row r="1" spans="1:11" ht="58.5" customHeight="1" x14ac:dyDescent="0.25">
      <c r="A1" s="190"/>
      <c r="B1" s="439" t="s">
        <v>246</v>
      </c>
      <c r="C1" s="439"/>
      <c r="D1" s="439"/>
      <c r="E1" s="439"/>
      <c r="F1" s="439"/>
      <c r="G1" s="439"/>
      <c r="H1" s="439"/>
      <c r="I1" s="439"/>
      <c r="J1" s="439"/>
      <c r="K1" s="439"/>
    </row>
    <row r="2" spans="1:11" ht="32.25" customHeight="1" thickBot="1" x14ac:dyDescent="0.3">
      <c r="A2" s="440" t="s">
        <v>107</v>
      </c>
      <c r="B2" s="440"/>
      <c r="C2" s="440"/>
      <c r="D2" s="440"/>
      <c r="E2" s="440"/>
      <c r="F2" s="440"/>
      <c r="G2" s="440"/>
      <c r="H2" s="440"/>
      <c r="I2" s="440"/>
      <c r="J2" s="440"/>
      <c r="K2" s="440"/>
    </row>
    <row r="3" spans="1:11" ht="17.25" thickTop="1" thickBot="1" x14ac:dyDescent="0.3">
      <c r="A3" s="191"/>
      <c r="B3" s="441" t="s">
        <v>108</v>
      </c>
      <c r="C3" s="441"/>
      <c r="D3" s="441"/>
      <c r="E3" s="441"/>
      <c r="F3" s="441"/>
      <c r="G3" s="442" t="s">
        <v>109</v>
      </c>
      <c r="H3" s="442"/>
      <c r="I3" s="442"/>
      <c r="J3" s="442"/>
      <c r="K3" s="442"/>
    </row>
    <row r="4" spans="1:11" ht="39.75" thickBot="1" x14ac:dyDescent="0.3">
      <c r="A4" s="192" t="s">
        <v>110</v>
      </c>
      <c r="B4" s="193" t="s">
        <v>111</v>
      </c>
      <c r="C4" s="194" t="s">
        <v>112</v>
      </c>
      <c r="D4" s="194" t="s">
        <v>113</v>
      </c>
      <c r="E4" s="194" t="s">
        <v>114</v>
      </c>
      <c r="F4" s="192" t="s">
        <v>115</v>
      </c>
      <c r="G4" s="193" t="s">
        <v>111</v>
      </c>
      <c r="H4" s="194" t="s">
        <v>112</v>
      </c>
      <c r="I4" s="194" t="s">
        <v>113</v>
      </c>
      <c r="J4" s="194" t="s">
        <v>114</v>
      </c>
      <c r="K4" s="192" t="s">
        <v>115</v>
      </c>
    </row>
    <row r="5" spans="1:11" x14ac:dyDescent="0.25">
      <c r="A5" s="195"/>
      <c r="B5" s="196"/>
      <c r="C5" s="196"/>
      <c r="D5" s="196"/>
      <c r="E5" s="196"/>
      <c r="F5" s="196"/>
      <c r="G5" s="196"/>
      <c r="H5" s="196"/>
      <c r="I5" s="197"/>
      <c r="J5" s="197"/>
      <c r="K5" s="197"/>
    </row>
    <row r="6" spans="1:11" ht="15.75" thickBot="1" x14ac:dyDescent="0.3">
      <c r="A6" s="198" t="s">
        <v>116</v>
      </c>
      <c r="B6" s="193"/>
      <c r="C6" s="193"/>
      <c r="D6" s="193"/>
      <c r="E6" s="193"/>
      <c r="F6" s="193"/>
      <c r="G6" s="193"/>
      <c r="H6" s="193"/>
      <c r="I6" s="193"/>
      <c r="J6" s="193"/>
      <c r="K6" s="193"/>
    </row>
    <row r="7" spans="1:11" x14ac:dyDescent="0.25">
      <c r="A7" s="199" t="s">
        <v>117</v>
      </c>
      <c r="B7" s="417">
        <v>75</v>
      </c>
      <c r="C7" s="417">
        <v>7990593.0700000003</v>
      </c>
      <c r="D7" s="417">
        <v>7</v>
      </c>
      <c r="E7" s="417">
        <v>0</v>
      </c>
      <c r="F7" s="417">
        <v>68</v>
      </c>
      <c r="G7" s="417">
        <v>26</v>
      </c>
      <c r="H7" s="417">
        <v>2607622.66</v>
      </c>
      <c r="I7" s="417">
        <v>1</v>
      </c>
      <c r="J7" s="417">
        <v>1</v>
      </c>
      <c r="K7" s="417">
        <v>24</v>
      </c>
    </row>
    <row r="8" spans="1:11" x14ac:dyDescent="0.25">
      <c r="A8" s="200" t="s">
        <v>118</v>
      </c>
      <c r="B8" s="417">
        <v>55</v>
      </c>
      <c r="C8" s="417">
        <v>4363490.79</v>
      </c>
      <c r="D8" s="417">
        <v>1</v>
      </c>
      <c r="E8" s="417">
        <v>1</v>
      </c>
      <c r="F8" s="417">
        <v>53</v>
      </c>
      <c r="G8" s="417">
        <v>46</v>
      </c>
      <c r="H8" s="417">
        <v>3528841.43</v>
      </c>
      <c r="I8" s="417">
        <v>2</v>
      </c>
      <c r="J8" s="417">
        <v>4</v>
      </c>
      <c r="K8" s="417">
        <v>40</v>
      </c>
    </row>
    <row r="9" spans="1:11" x14ac:dyDescent="0.25">
      <c r="A9" s="200" t="s">
        <v>119</v>
      </c>
      <c r="B9" s="417">
        <v>54</v>
      </c>
      <c r="C9" s="417">
        <v>3787713.54</v>
      </c>
      <c r="D9" s="417">
        <v>9</v>
      </c>
      <c r="E9" s="417">
        <v>38</v>
      </c>
      <c r="F9" s="417">
        <v>7</v>
      </c>
      <c r="G9" s="417">
        <v>43</v>
      </c>
      <c r="H9" s="417">
        <v>2887078.75</v>
      </c>
      <c r="I9" s="417">
        <v>9</v>
      </c>
      <c r="J9" s="417">
        <v>31</v>
      </c>
      <c r="K9" s="417">
        <v>3</v>
      </c>
    </row>
    <row r="10" spans="1:11" x14ac:dyDescent="0.25">
      <c r="A10" s="200" t="s">
        <v>120</v>
      </c>
      <c r="B10" s="417">
        <v>17</v>
      </c>
      <c r="C10" s="417">
        <v>962844.02</v>
      </c>
      <c r="D10" s="417">
        <v>17</v>
      </c>
      <c r="E10" s="417">
        <v>0</v>
      </c>
      <c r="F10" s="417">
        <v>0</v>
      </c>
      <c r="G10" s="417">
        <v>30</v>
      </c>
      <c r="H10" s="417">
        <v>1786475.54</v>
      </c>
      <c r="I10" s="417">
        <v>30</v>
      </c>
      <c r="J10" s="417">
        <v>0</v>
      </c>
      <c r="K10" s="417">
        <v>0</v>
      </c>
    </row>
    <row r="11" spans="1:11" x14ac:dyDescent="0.25">
      <c r="A11" s="200" t="s">
        <v>121</v>
      </c>
      <c r="B11" s="72"/>
      <c r="C11" s="69"/>
      <c r="D11" s="69"/>
      <c r="E11" s="69"/>
      <c r="F11" s="71"/>
      <c r="G11" s="72"/>
      <c r="H11" s="69"/>
      <c r="I11" s="69"/>
      <c r="J11" s="69"/>
      <c r="K11" s="71"/>
    </row>
    <row r="12" spans="1:11" x14ac:dyDescent="0.25">
      <c r="A12" s="200" t="s">
        <v>122</v>
      </c>
      <c r="B12" s="72"/>
      <c r="C12" s="69"/>
      <c r="D12" s="69"/>
      <c r="E12" s="69"/>
      <c r="F12" s="71"/>
      <c r="G12" s="72"/>
      <c r="H12" s="69"/>
      <c r="I12" s="69"/>
      <c r="J12" s="69"/>
      <c r="K12" s="71"/>
    </row>
    <row r="13" spans="1:11" ht="15.75" thickBot="1" x14ac:dyDescent="0.3">
      <c r="A13" s="191" t="s">
        <v>123</v>
      </c>
      <c r="B13" s="201">
        <f t="shared" ref="B13:K13" si="0">SUM(B7:B12)</f>
        <v>201</v>
      </c>
      <c r="C13" s="202">
        <f t="shared" si="0"/>
        <v>17104641.419999998</v>
      </c>
      <c r="D13" s="202">
        <f t="shared" si="0"/>
        <v>34</v>
      </c>
      <c r="E13" s="202">
        <f t="shared" si="0"/>
        <v>39</v>
      </c>
      <c r="F13" s="203">
        <f t="shared" si="0"/>
        <v>128</v>
      </c>
      <c r="G13" s="201">
        <f t="shared" si="0"/>
        <v>145</v>
      </c>
      <c r="H13" s="202">
        <f t="shared" si="0"/>
        <v>10810018.379999999</v>
      </c>
      <c r="I13" s="202">
        <f t="shared" si="0"/>
        <v>42</v>
      </c>
      <c r="J13" s="202">
        <f t="shared" si="0"/>
        <v>36</v>
      </c>
      <c r="K13" s="203">
        <f t="shared" si="0"/>
        <v>67</v>
      </c>
    </row>
    <row r="14" spans="1:11" ht="15.75" thickBot="1" x14ac:dyDescent="0.3">
      <c r="A14" s="204" t="s">
        <v>124</v>
      </c>
      <c r="B14" s="205"/>
      <c r="C14" s="205"/>
      <c r="D14" s="205"/>
      <c r="E14" s="205"/>
      <c r="F14" s="205"/>
      <c r="G14" s="205"/>
      <c r="H14" s="205"/>
      <c r="I14" s="205"/>
      <c r="J14" s="205"/>
      <c r="K14" s="205"/>
    </row>
    <row r="15" spans="1:11" x14ac:dyDescent="0.25">
      <c r="A15" s="199" t="s">
        <v>117</v>
      </c>
      <c r="B15" s="417">
        <v>38</v>
      </c>
      <c r="C15" s="417">
        <v>4400150.5599999996</v>
      </c>
      <c r="D15" s="417">
        <v>1</v>
      </c>
      <c r="E15" s="417">
        <v>1</v>
      </c>
      <c r="F15" s="417">
        <v>36</v>
      </c>
      <c r="G15" s="417">
        <v>24</v>
      </c>
      <c r="H15" s="417">
        <v>3190081.11</v>
      </c>
      <c r="I15" s="417">
        <v>1</v>
      </c>
      <c r="J15" s="417">
        <v>2</v>
      </c>
      <c r="K15" s="417">
        <v>21</v>
      </c>
    </row>
    <row r="16" spans="1:11" x14ac:dyDescent="0.25">
      <c r="A16" s="200" t="s">
        <v>118</v>
      </c>
      <c r="B16" s="417">
        <v>24</v>
      </c>
      <c r="C16" s="417">
        <v>2466025.0299999998</v>
      </c>
      <c r="D16" s="417">
        <v>0</v>
      </c>
      <c r="E16" s="417">
        <v>4</v>
      </c>
      <c r="F16" s="417">
        <v>20</v>
      </c>
      <c r="G16" s="417">
        <v>29</v>
      </c>
      <c r="H16" s="417">
        <v>2990117.08</v>
      </c>
      <c r="I16" s="417">
        <v>0</v>
      </c>
      <c r="J16" s="417">
        <v>1</v>
      </c>
      <c r="K16" s="417">
        <v>28</v>
      </c>
    </row>
    <row r="17" spans="1:11" x14ac:dyDescent="0.25">
      <c r="A17" s="200" t="s">
        <v>119</v>
      </c>
      <c r="B17" s="417">
        <v>19</v>
      </c>
      <c r="C17" s="417">
        <v>1644104.04</v>
      </c>
      <c r="D17" s="417">
        <v>4</v>
      </c>
      <c r="E17" s="417">
        <v>11</v>
      </c>
      <c r="F17" s="417">
        <v>4</v>
      </c>
      <c r="G17" s="417">
        <v>30</v>
      </c>
      <c r="H17" s="417">
        <v>2627362.9700000002</v>
      </c>
      <c r="I17" s="417">
        <v>6</v>
      </c>
      <c r="J17" s="417">
        <v>21</v>
      </c>
      <c r="K17" s="417">
        <v>3</v>
      </c>
    </row>
    <row r="18" spans="1:11" x14ac:dyDescent="0.25">
      <c r="A18" s="200" t="s">
        <v>120</v>
      </c>
      <c r="B18" s="417">
        <v>7</v>
      </c>
      <c r="C18" s="417">
        <v>517205.54</v>
      </c>
      <c r="D18" s="417">
        <v>7</v>
      </c>
      <c r="E18" s="417">
        <v>0</v>
      </c>
      <c r="F18" s="417">
        <v>0</v>
      </c>
      <c r="G18" s="417">
        <v>22</v>
      </c>
      <c r="H18" s="417">
        <v>1749410.22</v>
      </c>
      <c r="I18" s="417">
        <v>22</v>
      </c>
      <c r="J18" s="417">
        <v>0</v>
      </c>
      <c r="K18" s="417">
        <v>0</v>
      </c>
    </row>
    <row r="19" spans="1:11" x14ac:dyDescent="0.25">
      <c r="A19" s="200" t="s">
        <v>121</v>
      </c>
      <c r="B19" s="76"/>
      <c r="C19" s="70"/>
      <c r="D19" s="70"/>
      <c r="E19" s="70"/>
      <c r="F19" s="75"/>
      <c r="G19" s="76"/>
      <c r="H19" s="70"/>
      <c r="I19" s="70"/>
      <c r="J19" s="70"/>
      <c r="K19" s="75"/>
    </row>
    <row r="20" spans="1:11" x14ac:dyDescent="0.25">
      <c r="A20" s="200" t="s">
        <v>122</v>
      </c>
      <c r="B20" s="72"/>
      <c r="C20" s="69"/>
      <c r="D20" s="69"/>
      <c r="E20" s="69"/>
      <c r="F20" s="71"/>
      <c r="G20" s="72"/>
      <c r="H20" s="69"/>
      <c r="I20" s="69"/>
      <c r="J20" s="69"/>
      <c r="K20" s="71"/>
    </row>
    <row r="21" spans="1:11" ht="15.75" thickBot="1" x14ac:dyDescent="0.3">
      <c r="A21" s="191" t="s">
        <v>123</v>
      </c>
      <c r="B21" s="201">
        <f t="shared" ref="B21:K21" si="1">SUM(B15:B20)</f>
        <v>88</v>
      </c>
      <c r="C21" s="202">
        <f t="shared" si="1"/>
        <v>9027485.1699999981</v>
      </c>
      <c r="D21" s="202">
        <f t="shared" si="1"/>
        <v>12</v>
      </c>
      <c r="E21" s="202">
        <f t="shared" si="1"/>
        <v>16</v>
      </c>
      <c r="F21" s="203">
        <f t="shared" si="1"/>
        <v>60</v>
      </c>
      <c r="G21" s="201">
        <f t="shared" si="1"/>
        <v>105</v>
      </c>
      <c r="H21" s="202">
        <f t="shared" si="1"/>
        <v>10556971.380000001</v>
      </c>
      <c r="I21" s="202">
        <f t="shared" si="1"/>
        <v>29</v>
      </c>
      <c r="J21" s="202">
        <f t="shared" si="1"/>
        <v>24</v>
      </c>
      <c r="K21" s="203">
        <f t="shared" si="1"/>
        <v>52</v>
      </c>
    </row>
    <row r="22" spans="1:11" ht="15.75" thickBot="1" x14ac:dyDescent="0.3">
      <c r="A22" s="204" t="s">
        <v>125</v>
      </c>
      <c r="B22" s="205"/>
      <c r="C22" s="205"/>
      <c r="D22" s="205"/>
      <c r="E22" s="205"/>
      <c r="F22" s="205"/>
      <c r="G22" s="205"/>
      <c r="H22" s="205"/>
      <c r="I22" s="205"/>
      <c r="J22" s="205"/>
      <c r="K22" s="205"/>
    </row>
    <row r="23" spans="1:11" x14ac:dyDescent="0.25">
      <c r="A23" s="199" t="s">
        <v>117</v>
      </c>
      <c r="B23" s="206">
        <f t="shared" ref="B23:B28" si="2">B7+B15</f>
        <v>113</v>
      </c>
      <c r="C23" s="207">
        <f>C7+(C15*'Form 1'!$K$31)</f>
        <v>11590716.255446546</v>
      </c>
      <c r="D23" s="208">
        <f t="shared" ref="D23:G28" si="3">D7+D15</f>
        <v>8</v>
      </c>
      <c r="E23" s="208">
        <f t="shared" si="3"/>
        <v>1</v>
      </c>
      <c r="F23" s="209">
        <f t="shared" si="3"/>
        <v>104</v>
      </c>
      <c r="G23" s="210">
        <f t="shared" si="3"/>
        <v>50</v>
      </c>
      <c r="H23" s="211">
        <f>H7+(H15*'Form 1'!$K$31)</f>
        <v>5217689.0227214731</v>
      </c>
      <c r="I23" s="208">
        <f t="shared" ref="I23:K28" si="4">I7+I15</f>
        <v>2</v>
      </c>
      <c r="J23" s="208">
        <f t="shared" si="4"/>
        <v>3</v>
      </c>
      <c r="K23" s="209">
        <f t="shared" si="4"/>
        <v>45</v>
      </c>
    </row>
    <row r="24" spans="1:11" x14ac:dyDescent="0.25">
      <c r="A24" s="200" t="s">
        <v>118</v>
      </c>
      <c r="B24" s="206">
        <f t="shared" si="2"/>
        <v>79</v>
      </c>
      <c r="C24" s="207">
        <f>C8+(C16*'Form 1'!$K$31)</f>
        <v>6381147.6327227894</v>
      </c>
      <c r="D24" s="207">
        <f t="shared" si="3"/>
        <v>1</v>
      </c>
      <c r="E24" s="207">
        <f t="shared" si="3"/>
        <v>5</v>
      </c>
      <c r="F24" s="212">
        <f t="shared" si="3"/>
        <v>73</v>
      </c>
      <c r="G24" s="206">
        <f t="shared" si="3"/>
        <v>75</v>
      </c>
      <c r="H24" s="207">
        <f>H8+(H16*'Form 1'!$K$31)</f>
        <v>5975300.8590854723</v>
      </c>
      <c r="I24" s="207">
        <f t="shared" si="4"/>
        <v>2</v>
      </c>
      <c r="J24" s="207">
        <f t="shared" si="4"/>
        <v>5</v>
      </c>
      <c r="K24" s="212">
        <f t="shared" si="4"/>
        <v>68</v>
      </c>
    </row>
    <row r="25" spans="1:11" x14ac:dyDescent="0.25">
      <c r="A25" s="200" t="s">
        <v>119</v>
      </c>
      <c r="B25" s="210">
        <f t="shared" si="2"/>
        <v>73</v>
      </c>
      <c r="C25" s="207">
        <f>C9+(C17*'Form 1'!$K$31)</f>
        <v>5132889.5727242837</v>
      </c>
      <c r="D25" s="208">
        <f t="shared" si="3"/>
        <v>13</v>
      </c>
      <c r="E25" s="208">
        <f t="shared" si="3"/>
        <v>49</v>
      </c>
      <c r="F25" s="209">
        <f t="shared" si="3"/>
        <v>11</v>
      </c>
      <c r="G25" s="210">
        <f t="shared" si="3"/>
        <v>73</v>
      </c>
      <c r="H25" s="207">
        <f>H9+(H17*'Form 1'!$K$31)</f>
        <v>5036739.3618134055</v>
      </c>
      <c r="I25" s="208">
        <f t="shared" si="4"/>
        <v>15</v>
      </c>
      <c r="J25" s="208">
        <f t="shared" si="4"/>
        <v>52</v>
      </c>
      <c r="K25" s="209">
        <f t="shared" si="4"/>
        <v>6</v>
      </c>
    </row>
    <row r="26" spans="1:11" x14ac:dyDescent="0.25">
      <c r="A26" s="200" t="s">
        <v>120</v>
      </c>
      <c r="B26" s="206">
        <f t="shared" si="2"/>
        <v>24</v>
      </c>
      <c r="C26" s="207">
        <f>C10+(C18*'Form 1'!$K$31)</f>
        <v>1386012.1890899688</v>
      </c>
      <c r="D26" s="207">
        <f t="shared" si="3"/>
        <v>24</v>
      </c>
      <c r="E26" s="207">
        <f t="shared" si="3"/>
        <v>0</v>
      </c>
      <c r="F26" s="212">
        <f t="shared" si="3"/>
        <v>0</v>
      </c>
      <c r="G26" s="206">
        <f t="shared" si="3"/>
        <v>52</v>
      </c>
      <c r="H26" s="207">
        <f>H10+(H18*'Form 1'!$K$31)</f>
        <v>3217811.1745422739</v>
      </c>
      <c r="I26" s="207">
        <f t="shared" si="4"/>
        <v>52</v>
      </c>
      <c r="J26" s="207">
        <f t="shared" si="4"/>
        <v>0</v>
      </c>
      <c r="K26" s="212">
        <f t="shared" si="4"/>
        <v>0</v>
      </c>
    </row>
    <row r="27" spans="1:11" x14ac:dyDescent="0.25">
      <c r="A27" s="200" t="s">
        <v>121</v>
      </c>
      <c r="B27" s="210">
        <f t="shared" si="2"/>
        <v>0</v>
      </c>
      <c r="C27" s="207">
        <f>C11+(C19*'Form 1'!$K$31)</f>
        <v>0</v>
      </c>
      <c r="D27" s="208">
        <f t="shared" si="3"/>
        <v>0</v>
      </c>
      <c r="E27" s="208">
        <f t="shared" si="3"/>
        <v>0</v>
      </c>
      <c r="F27" s="209">
        <f t="shared" si="3"/>
        <v>0</v>
      </c>
      <c r="G27" s="210">
        <f t="shared" si="3"/>
        <v>0</v>
      </c>
      <c r="H27" s="207">
        <f>H11+(H19*'Form 1'!$K$31)</f>
        <v>0</v>
      </c>
      <c r="I27" s="208">
        <f t="shared" si="4"/>
        <v>0</v>
      </c>
      <c r="J27" s="208">
        <f t="shared" si="4"/>
        <v>0</v>
      </c>
      <c r="K27" s="209">
        <f t="shared" si="4"/>
        <v>0</v>
      </c>
    </row>
    <row r="28" spans="1:11" x14ac:dyDescent="0.25">
      <c r="A28" s="200" t="s">
        <v>122</v>
      </c>
      <c r="B28" s="206">
        <f t="shared" si="2"/>
        <v>0</v>
      </c>
      <c r="C28" s="207">
        <f>C12+(C20*'Form 1'!$K$31)</f>
        <v>0</v>
      </c>
      <c r="D28" s="207">
        <f t="shared" si="3"/>
        <v>0</v>
      </c>
      <c r="E28" s="207">
        <f t="shared" si="3"/>
        <v>0</v>
      </c>
      <c r="F28" s="212">
        <f t="shared" si="3"/>
        <v>0</v>
      </c>
      <c r="G28" s="206">
        <f t="shared" si="3"/>
        <v>0</v>
      </c>
      <c r="H28" s="207">
        <f>H12+(H20*'Form 1'!$K$31)</f>
        <v>0</v>
      </c>
      <c r="I28" s="207">
        <f t="shared" si="4"/>
        <v>0</v>
      </c>
      <c r="J28" s="207">
        <f t="shared" si="4"/>
        <v>0</v>
      </c>
      <c r="K28" s="212">
        <f t="shared" si="4"/>
        <v>0</v>
      </c>
    </row>
    <row r="29" spans="1:11" ht="15.75" thickBot="1" x14ac:dyDescent="0.3">
      <c r="A29" s="191" t="s">
        <v>123</v>
      </c>
      <c r="B29" s="201">
        <f>SUM(B23:B28)</f>
        <v>289</v>
      </c>
      <c r="C29" s="213">
        <f>C13+(C21*'Form 1'!$K$31)</f>
        <v>24490765.649983585</v>
      </c>
      <c r="D29" s="202">
        <f>SUM(D23:D28)</f>
        <v>46</v>
      </c>
      <c r="E29" s="202">
        <f>SUM(E23:E28)</f>
        <v>55</v>
      </c>
      <c r="F29" s="203">
        <f>SUM(F23:F28)</f>
        <v>188</v>
      </c>
      <c r="G29" s="201">
        <f>SUM(G23:G28)</f>
        <v>250</v>
      </c>
      <c r="H29" s="213">
        <f>H13+(H21*'Form 1'!$K$31)</f>
        <v>19447540.418162622</v>
      </c>
      <c r="I29" s="202">
        <f>SUM(I23:I28)</f>
        <v>71</v>
      </c>
      <c r="J29" s="202">
        <f>SUM(J23:J28)</f>
        <v>60</v>
      </c>
      <c r="K29" s="203">
        <f>SUM(K23:K28)</f>
        <v>119</v>
      </c>
    </row>
    <row r="30" spans="1:11" x14ac:dyDescent="0.25">
      <c r="A30" s="54"/>
      <c r="B30" s="54"/>
      <c r="C30" s="54"/>
      <c r="D30" s="54"/>
      <c r="E30" s="54"/>
      <c r="F30" s="54"/>
      <c r="G30" s="54"/>
      <c r="H30" s="54"/>
      <c r="I30" s="54"/>
      <c r="J30" s="54"/>
      <c r="K30" s="54"/>
    </row>
    <row r="31" spans="1:11" x14ac:dyDescent="0.25">
      <c r="A31" s="443"/>
      <c r="B31" s="443"/>
      <c r="C31" s="443"/>
      <c r="D31" s="443"/>
      <c r="E31" s="443"/>
      <c r="F31" s="443"/>
      <c r="G31" s="443"/>
      <c r="H31" s="443"/>
      <c r="I31" s="443"/>
      <c r="J31" s="443"/>
      <c r="K31" s="443"/>
    </row>
    <row r="32" spans="1:11" ht="15.75" x14ac:dyDescent="0.25">
      <c r="A32" s="186" t="s">
        <v>218</v>
      </c>
      <c r="B32" s="77"/>
      <c r="C32" s="77"/>
      <c r="D32" s="54"/>
      <c r="E32" s="54"/>
      <c r="F32" s="54"/>
      <c r="G32" s="54"/>
      <c r="H32" s="54"/>
      <c r="I32" s="54"/>
      <c r="J32" s="54"/>
      <c r="K32" s="54"/>
    </row>
    <row r="33" spans="1:11" ht="15.75" x14ac:dyDescent="0.25">
      <c r="A33" s="186" t="s">
        <v>219</v>
      </c>
      <c r="B33" s="77"/>
      <c r="C33" s="78"/>
      <c r="D33" s="54"/>
      <c r="E33" s="54"/>
      <c r="F33" s="54"/>
      <c r="G33" s="54"/>
      <c r="H33" s="54"/>
      <c r="I33" s="54"/>
      <c r="J33" s="54"/>
      <c r="K33" s="54"/>
    </row>
    <row r="34" spans="1:11" ht="15.75" x14ac:dyDescent="0.25">
      <c r="A34" s="187" t="s">
        <v>217</v>
      </c>
      <c r="B34" s="77"/>
      <c r="C34" s="77"/>
      <c r="D34" s="54"/>
      <c r="E34" s="54"/>
      <c r="F34" s="54"/>
      <c r="G34" s="54"/>
      <c r="H34" s="54"/>
      <c r="I34" s="54"/>
      <c r="J34" s="54"/>
      <c r="K34" s="54"/>
    </row>
    <row r="35" spans="1:11" s="185" customFormat="1" ht="18" x14ac:dyDescent="0.25">
      <c r="A35" s="181"/>
      <c r="B35" s="77"/>
      <c r="C35" s="77"/>
      <c r="D35" s="54"/>
      <c r="E35" s="54"/>
      <c r="F35" s="54"/>
      <c r="G35" s="54"/>
      <c r="H35" s="54"/>
      <c r="I35" s="54"/>
      <c r="J35" s="54"/>
      <c r="K35" s="54"/>
    </row>
    <row r="36" spans="1:11" ht="15.75" x14ac:dyDescent="0.25">
      <c r="A36" s="182"/>
      <c r="B36" s="77"/>
      <c r="C36" s="77"/>
      <c r="D36" s="54"/>
      <c r="E36" s="54"/>
      <c r="F36" s="54"/>
      <c r="G36" s="54"/>
      <c r="H36" s="54"/>
      <c r="I36" s="54"/>
      <c r="J36" s="54"/>
      <c r="K36" s="54"/>
    </row>
    <row r="37" spans="1:11" ht="44.25" customHeight="1" x14ac:dyDescent="0.25">
      <c r="A37" s="434"/>
      <c r="B37" s="434"/>
      <c r="C37" s="434"/>
      <c r="D37" s="434"/>
      <c r="E37" s="434"/>
      <c r="F37" s="434"/>
      <c r="G37" s="434"/>
      <c r="H37" s="434"/>
      <c r="I37" s="434"/>
      <c r="J37" s="434"/>
      <c r="K37" s="434"/>
    </row>
    <row r="38" spans="1:11" ht="98.25" customHeight="1" x14ac:dyDescent="0.25">
      <c r="A38" s="434"/>
      <c r="B38" s="434"/>
      <c r="C38" s="434"/>
      <c r="D38" s="434"/>
      <c r="E38" s="434"/>
      <c r="F38" s="434"/>
      <c r="G38" s="434"/>
      <c r="H38" s="434"/>
      <c r="I38" s="434"/>
      <c r="J38" s="434"/>
      <c r="K38" s="434"/>
    </row>
    <row r="39" spans="1:11" ht="33" customHeight="1" x14ac:dyDescent="0.25">
      <c r="A39" s="435"/>
      <c r="B39" s="435"/>
      <c r="C39" s="435"/>
      <c r="D39" s="435"/>
      <c r="E39" s="435"/>
      <c r="F39" s="435"/>
      <c r="G39" s="435"/>
      <c r="H39" s="435"/>
      <c r="I39" s="435"/>
      <c r="J39" s="435"/>
      <c r="K39" s="435"/>
    </row>
    <row r="40" spans="1:11" ht="51.75" customHeight="1" x14ac:dyDescent="0.25">
      <c r="A40" s="435"/>
      <c r="B40" s="435"/>
      <c r="C40" s="435"/>
      <c r="D40" s="435"/>
      <c r="E40" s="435"/>
      <c r="F40" s="435"/>
      <c r="G40" s="435"/>
      <c r="H40" s="435"/>
      <c r="I40" s="435"/>
      <c r="J40" s="435"/>
      <c r="K40" s="435"/>
    </row>
    <row r="41" spans="1:11" ht="59.25" customHeight="1" x14ac:dyDescent="0.25">
      <c r="A41" s="436"/>
      <c r="B41" s="436"/>
      <c r="C41" s="436"/>
      <c r="D41" s="436"/>
      <c r="E41" s="436"/>
      <c r="F41" s="436"/>
      <c r="G41" s="436"/>
      <c r="H41" s="436"/>
      <c r="I41" s="436"/>
      <c r="J41" s="436"/>
      <c r="K41" s="436"/>
    </row>
    <row r="42" spans="1:11" ht="91.5" customHeight="1" x14ac:dyDescent="0.25">
      <c r="A42" s="437"/>
      <c r="B42" s="437"/>
      <c r="C42" s="437"/>
      <c r="D42" s="437"/>
      <c r="E42" s="437"/>
      <c r="F42" s="437"/>
      <c r="G42" s="437"/>
      <c r="H42" s="437"/>
      <c r="I42" s="437"/>
      <c r="J42" s="437"/>
      <c r="K42" s="437"/>
    </row>
    <row r="43" spans="1:11" ht="72" customHeight="1" x14ac:dyDescent="0.25">
      <c r="A43" s="437"/>
      <c r="B43" s="437"/>
      <c r="C43" s="437"/>
      <c r="D43" s="437"/>
      <c r="E43" s="437"/>
      <c r="F43" s="437"/>
      <c r="G43" s="437"/>
      <c r="H43" s="437"/>
      <c r="I43" s="437"/>
      <c r="J43" s="437"/>
      <c r="K43" s="437"/>
    </row>
    <row r="44" spans="1:11" ht="117.75" customHeight="1" x14ac:dyDescent="0.25">
      <c r="A44" s="435"/>
      <c r="B44" s="435"/>
      <c r="C44" s="435"/>
      <c r="D44" s="435"/>
      <c r="E44" s="435"/>
      <c r="F44" s="435"/>
      <c r="G44" s="435"/>
      <c r="H44" s="435"/>
      <c r="I44" s="435"/>
      <c r="J44" s="435"/>
      <c r="K44" s="435"/>
    </row>
    <row r="45" spans="1:11" ht="135.75" customHeight="1" x14ac:dyDescent="0.25">
      <c r="A45" s="434"/>
      <c r="B45" s="434"/>
      <c r="C45" s="434"/>
      <c r="D45" s="434"/>
      <c r="E45" s="434"/>
      <c r="F45" s="434"/>
      <c r="G45" s="434"/>
      <c r="H45" s="434"/>
      <c r="I45" s="434"/>
      <c r="J45" s="434"/>
      <c r="K45" s="434"/>
    </row>
    <row r="46" spans="1:11" x14ac:dyDescent="0.25">
      <c r="A46" s="179"/>
      <c r="B46" s="188"/>
      <c r="C46" s="188"/>
      <c r="D46" s="134"/>
      <c r="E46" s="134"/>
      <c r="F46" s="134"/>
      <c r="G46" s="134"/>
      <c r="H46" s="134"/>
      <c r="I46" s="134"/>
      <c r="J46" s="134"/>
      <c r="K46" s="134"/>
    </row>
    <row r="47" spans="1:11" ht="15.75" x14ac:dyDescent="0.25">
      <c r="A47" s="189"/>
      <c r="B47" s="134"/>
      <c r="C47" s="188"/>
      <c r="D47" s="188"/>
      <c r="E47" s="134"/>
      <c r="F47" s="134"/>
      <c r="G47" s="134"/>
      <c r="H47" s="134"/>
      <c r="I47" s="134"/>
      <c r="J47" s="134"/>
      <c r="K47" s="134"/>
    </row>
    <row r="48" spans="1:11" x14ac:dyDescent="0.25">
      <c r="A48" s="438"/>
      <c r="B48" s="438"/>
      <c r="C48" s="438"/>
      <c r="D48" s="180"/>
      <c r="E48" s="180"/>
      <c r="F48" s="134"/>
      <c r="G48" s="134"/>
      <c r="H48" s="134"/>
      <c r="I48" s="134"/>
      <c r="J48" s="134"/>
      <c r="K48" s="134"/>
    </row>
    <row r="49" spans="1:11" ht="39.75" customHeight="1" x14ac:dyDescent="0.25">
      <c r="A49" s="432"/>
      <c r="B49" s="432"/>
      <c r="C49" s="432"/>
      <c r="D49" s="79"/>
      <c r="E49" s="79"/>
      <c r="F49" s="134"/>
      <c r="G49" s="134"/>
      <c r="H49" s="134"/>
      <c r="I49" s="134"/>
      <c r="J49" s="134"/>
      <c r="K49" s="134"/>
    </row>
    <row r="50" spans="1:11" ht="42" customHeight="1" x14ac:dyDescent="0.25">
      <c r="A50" s="431"/>
      <c r="B50" s="431"/>
      <c r="C50" s="431"/>
      <c r="D50" s="80"/>
      <c r="E50" s="80"/>
      <c r="F50" s="134"/>
      <c r="G50" s="134"/>
      <c r="H50" s="134"/>
      <c r="I50" s="134"/>
      <c r="J50" s="134"/>
      <c r="K50" s="134"/>
    </row>
    <row r="51" spans="1:11" ht="31.5" customHeight="1" x14ac:dyDescent="0.25">
      <c r="A51" s="432"/>
      <c r="B51" s="432"/>
      <c r="C51" s="432"/>
      <c r="D51" s="79"/>
      <c r="E51" s="79"/>
      <c r="F51" s="134"/>
      <c r="G51" s="134"/>
      <c r="H51" s="134"/>
      <c r="I51" s="134"/>
      <c r="J51" s="134"/>
      <c r="K51" s="134"/>
    </row>
    <row r="52" spans="1:11" ht="39.75" customHeight="1" x14ac:dyDescent="0.25">
      <c r="A52" s="431"/>
      <c r="B52" s="431"/>
      <c r="C52" s="431"/>
      <c r="D52" s="80"/>
      <c r="E52" s="80"/>
      <c r="F52" s="134"/>
      <c r="G52" s="134"/>
      <c r="H52" s="134"/>
      <c r="I52" s="134"/>
      <c r="J52" s="134"/>
      <c r="K52" s="134"/>
    </row>
    <row r="53" spans="1:11" x14ac:dyDescent="0.25">
      <c r="A53" s="432"/>
      <c r="B53" s="432"/>
      <c r="C53" s="432"/>
      <c r="D53" s="79"/>
      <c r="E53" s="79"/>
      <c r="F53" s="134"/>
      <c r="G53" s="134"/>
      <c r="H53" s="134"/>
      <c r="I53" s="134"/>
      <c r="J53" s="134"/>
      <c r="K53" s="134"/>
    </row>
    <row r="54" spans="1:11" ht="49.5" customHeight="1" x14ac:dyDescent="0.25">
      <c r="A54" s="431"/>
      <c r="B54" s="431"/>
      <c r="C54" s="431"/>
      <c r="D54" s="80"/>
      <c r="E54" s="80"/>
      <c r="F54" s="134"/>
      <c r="G54" s="134"/>
      <c r="H54" s="134"/>
      <c r="I54" s="134"/>
      <c r="J54" s="134"/>
      <c r="K54" s="134"/>
    </row>
    <row r="55" spans="1:11" ht="75" customHeight="1" x14ac:dyDescent="0.25">
      <c r="A55" s="432"/>
      <c r="B55" s="432"/>
      <c r="C55" s="432"/>
      <c r="D55" s="79"/>
      <c r="E55" s="79"/>
      <c r="F55" s="134"/>
      <c r="G55" s="134"/>
      <c r="H55" s="134"/>
      <c r="I55" s="134"/>
      <c r="J55" s="134"/>
      <c r="K55" s="134"/>
    </row>
    <row r="56" spans="1:11" ht="51" customHeight="1" x14ac:dyDescent="0.25">
      <c r="A56" s="433"/>
      <c r="B56" s="431"/>
      <c r="C56" s="431"/>
      <c r="D56" s="80"/>
      <c r="E56" s="80"/>
      <c r="F56" s="134"/>
      <c r="G56" s="134"/>
      <c r="H56" s="134"/>
      <c r="I56" s="134"/>
      <c r="J56" s="134"/>
      <c r="K56" s="134"/>
    </row>
    <row r="57" spans="1:11" x14ac:dyDescent="0.25">
      <c r="A57" s="179"/>
      <c r="B57" s="188"/>
      <c r="C57" s="188"/>
      <c r="D57" s="134"/>
      <c r="E57" s="134"/>
      <c r="F57" s="134"/>
      <c r="G57" s="134"/>
      <c r="H57" s="134"/>
      <c r="I57" s="134"/>
      <c r="J57" s="134"/>
      <c r="K57" s="134"/>
    </row>
    <row r="58" spans="1:11" ht="53.25" customHeight="1" x14ac:dyDescent="0.25">
      <c r="A58" s="418"/>
      <c r="B58" s="418"/>
      <c r="C58" s="418"/>
      <c r="D58" s="418"/>
      <c r="E58" s="418"/>
      <c r="F58" s="418"/>
      <c r="G58" s="418"/>
      <c r="H58" s="418"/>
      <c r="I58" s="418"/>
      <c r="J58" s="418"/>
      <c r="K58" s="418"/>
    </row>
    <row r="59" spans="1:11" ht="35.25" customHeight="1" x14ac:dyDescent="0.25">
      <c r="A59" s="418"/>
      <c r="B59" s="418"/>
      <c r="C59" s="418"/>
      <c r="D59" s="418"/>
      <c r="E59" s="418"/>
      <c r="F59" s="418"/>
      <c r="G59" s="418"/>
      <c r="H59" s="418"/>
      <c r="I59" s="418"/>
      <c r="J59" s="418"/>
      <c r="K59" s="418"/>
    </row>
    <row r="60" spans="1:11" ht="75.75" customHeight="1" x14ac:dyDescent="0.25">
      <c r="A60" s="430"/>
      <c r="B60" s="430"/>
      <c r="C60" s="430"/>
      <c r="D60" s="430"/>
      <c r="E60" s="430"/>
      <c r="F60" s="430"/>
      <c r="G60" s="430"/>
      <c r="H60" s="430"/>
      <c r="I60" s="430"/>
      <c r="J60" s="430"/>
      <c r="K60" s="430"/>
    </row>
  </sheetData>
  <sheetProtection algorithmName="SHA-512" hashValue="Vk11dRN2n1d3hsPCwIZwjRX71odjuy3MbVmL5RdfmefP6jvotDPqjF3BKaTw4hWEBzgWRJ8nXyEQJwzxBUvnDQ==" saltValue="5Y/kYgjuQu88iDwmRLmSQw==" spinCount="100000" sheet="1" objects="1" scenarios="1"/>
  <mergeCells count="26">
    <mergeCell ref="A37:K37"/>
    <mergeCell ref="B1:K1"/>
    <mergeCell ref="A2:K2"/>
    <mergeCell ref="B3:F3"/>
    <mergeCell ref="G3:K3"/>
    <mergeCell ref="A31:K31"/>
    <mergeCell ref="A51:C51"/>
    <mergeCell ref="A38:K38"/>
    <mergeCell ref="A39:K39"/>
    <mergeCell ref="A40:K40"/>
    <mergeCell ref="A41:K41"/>
    <mergeCell ref="A42:K42"/>
    <mergeCell ref="A43:K43"/>
    <mergeCell ref="A44:K44"/>
    <mergeCell ref="A45:K45"/>
    <mergeCell ref="A48:C48"/>
    <mergeCell ref="A49:C49"/>
    <mergeCell ref="A50:C50"/>
    <mergeCell ref="A59:K59"/>
    <mergeCell ref="A60:K60"/>
    <mergeCell ref="A52:C52"/>
    <mergeCell ref="A53:C53"/>
    <mergeCell ref="A54:C54"/>
    <mergeCell ref="A55:C55"/>
    <mergeCell ref="A56:C56"/>
    <mergeCell ref="A58:K58"/>
  </mergeCells>
  <hyperlinks>
    <hyperlink ref="A32" r:id="rId1" display="Current Instruction"/>
    <hyperlink ref="A33" r:id="rId2"/>
    <hyperlink ref="A34"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workbookViewId="0">
      <selection activeCell="M50" sqref="M50"/>
    </sheetView>
  </sheetViews>
  <sheetFormatPr defaultColWidth="8.7109375" defaultRowHeight="15" x14ac:dyDescent="0.25"/>
  <cols>
    <col min="1" max="1" width="18.7109375" style="216" customWidth="1"/>
    <col min="2" max="2" width="12.28515625" style="216" customWidth="1"/>
    <col min="3" max="3" width="8.7109375" style="216"/>
    <col min="4" max="4" width="11.42578125" style="216" customWidth="1"/>
    <col min="5" max="5" width="8.7109375" style="216"/>
    <col min="6" max="6" width="12.7109375" style="216" customWidth="1"/>
    <col min="7" max="7" width="8.7109375" style="216"/>
    <col min="8" max="8" width="10.42578125" style="216" customWidth="1"/>
    <col min="9" max="9" width="8.7109375" style="216"/>
    <col min="10" max="10" width="11.42578125" style="216" customWidth="1"/>
    <col min="11" max="11" width="8.7109375" style="216"/>
    <col min="12" max="12" width="11" style="216" customWidth="1"/>
    <col min="13" max="13" width="8.7109375" style="216"/>
    <col min="14" max="14" width="10.42578125" style="216" customWidth="1"/>
    <col min="15" max="15" width="8.7109375" style="216"/>
    <col min="16" max="16" width="11.7109375" style="216" customWidth="1"/>
    <col min="17" max="18" width="8.7109375" style="216"/>
    <col min="19" max="19" width="18.28515625" style="216" bestFit="1" customWidth="1"/>
    <col min="20" max="20" width="12.140625" style="216" customWidth="1"/>
    <col min="21" max="21" width="12.28515625" style="216" customWidth="1"/>
    <col min="22" max="22" width="14" style="216" customWidth="1"/>
    <col min="23" max="23" width="13.140625" style="216" customWidth="1"/>
    <col min="24" max="24" width="8.7109375" style="216" bestFit="1" customWidth="1"/>
    <col min="25" max="25" width="7.7109375" style="216" bestFit="1" customWidth="1"/>
    <col min="26" max="26" width="9.7109375" style="216" bestFit="1" customWidth="1"/>
    <col min="27" max="27" width="8.7109375" style="216"/>
    <col min="28" max="28" width="25.28515625" style="216" bestFit="1" customWidth="1"/>
    <col min="29" max="29" width="10" style="216" bestFit="1" customWidth="1"/>
    <col min="30" max="31" width="9.7109375" style="216" bestFit="1" customWidth="1"/>
    <col min="32" max="32" width="10.7109375" style="216" bestFit="1" customWidth="1"/>
    <col min="33" max="33" width="8.7109375" style="216" bestFit="1" customWidth="1"/>
    <col min="34" max="34" width="7.7109375" style="216" bestFit="1" customWidth="1"/>
    <col min="35" max="35" width="9.7109375" style="216" bestFit="1" customWidth="1"/>
    <col min="36" max="16384" width="8.7109375" style="216"/>
  </cols>
  <sheetData>
    <row r="1" spans="1:36" ht="27" customHeight="1" thickBot="1" x14ac:dyDescent="0.3">
      <c r="A1" s="451" t="s">
        <v>250</v>
      </c>
      <c r="B1" s="451"/>
      <c r="C1" s="451"/>
      <c r="D1" s="451"/>
      <c r="E1" s="451"/>
      <c r="F1" s="451"/>
      <c r="G1" s="451"/>
      <c r="H1" s="451"/>
      <c r="I1" s="451"/>
      <c r="J1" s="451"/>
      <c r="K1" s="451"/>
      <c r="L1" s="451"/>
      <c r="M1" s="451"/>
      <c r="N1" s="451"/>
      <c r="O1" s="451"/>
      <c r="P1" s="451"/>
      <c r="Q1" s="451"/>
      <c r="R1" s="197"/>
      <c r="S1" s="197"/>
      <c r="T1" s="214"/>
      <c r="U1" s="214"/>
      <c r="V1" s="214"/>
      <c r="W1" s="214"/>
      <c r="X1" s="214"/>
      <c r="Y1" s="214"/>
      <c r="Z1" s="214"/>
      <c r="AA1" s="197"/>
      <c r="AB1" s="197"/>
      <c r="AC1" s="215"/>
      <c r="AD1" s="215"/>
      <c r="AE1" s="215"/>
      <c r="AF1" s="215"/>
      <c r="AG1" s="215"/>
      <c r="AH1" s="215"/>
      <c r="AI1" s="215"/>
      <c r="AJ1" s="197"/>
    </row>
    <row r="2" spans="1:36" ht="16.149999999999999" customHeight="1" thickBot="1" x14ac:dyDescent="0.3">
      <c r="A2" s="217"/>
      <c r="B2" s="452" t="s">
        <v>126</v>
      </c>
      <c r="C2" s="452"/>
      <c r="D2" s="452"/>
      <c r="E2" s="452"/>
      <c r="F2" s="452"/>
      <c r="G2" s="452"/>
      <c r="H2" s="452"/>
      <c r="I2" s="452"/>
      <c r="J2" s="452"/>
      <c r="K2" s="452"/>
      <c r="L2" s="452"/>
      <c r="M2" s="452"/>
      <c r="N2" s="218"/>
      <c r="O2" s="218"/>
      <c r="P2" s="453" t="s">
        <v>127</v>
      </c>
      <c r="Q2" s="453"/>
      <c r="R2" s="219"/>
      <c r="S2" s="197"/>
      <c r="T2" s="214"/>
      <c r="U2" s="214"/>
      <c r="V2" s="214"/>
      <c r="W2" s="214"/>
      <c r="X2" s="214"/>
      <c r="Y2" s="214"/>
      <c r="Z2" s="214"/>
      <c r="AA2" s="197"/>
      <c r="AB2" s="197"/>
      <c r="AC2" s="215"/>
      <c r="AD2" s="215"/>
      <c r="AE2" s="215"/>
      <c r="AF2" s="215"/>
      <c r="AG2" s="215"/>
      <c r="AH2" s="215"/>
      <c r="AI2" s="215"/>
      <c r="AJ2" s="197"/>
    </row>
    <row r="3" spans="1:36" s="221" customFormat="1" ht="13.15" customHeight="1" thickBot="1" x14ac:dyDescent="0.25">
      <c r="A3" s="220"/>
      <c r="B3" s="454" t="s">
        <v>128</v>
      </c>
      <c r="C3" s="454"/>
      <c r="D3" s="455" t="s">
        <v>129</v>
      </c>
      <c r="E3" s="455"/>
      <c r="F3" s="456" t="s">
        <v>130</v>
      </c>
      <c r="G3" s="456"/>
      <c r="H3" s="455" t="s">
        <v>131</v>
      </c>
      <c r="I3" s="455"/>
      <c r="J3" s="456" t="s">
        <v>132</v>
      </c>
      <c r="K3" s="456"/>
      <c r="L3" s="457" t="s">
        <v>133</v>
      </c>
      <c r="M3" s="457"/>
      <c r="N3" s="458" t="s">
        <v>134</v>
      </c>
      <c r="O3" s="458"/>
      <c r="P3" s="453"/>
      <c r="Q3" s="453"/>
      <c r="R3" s="219"/>
      <c r="S3" s="197"/>
      <c r="T3" s="214"/>
      <c r="U3" s="214"/>
      <c r="V3" s="214"/>
      <c r="W3" s="214"/>
      <c r="X3" s="214"/>
      <c r="Y3" s="214"/>
      <c r="Z3" s="214"/>
      <c r="AA3" s="197"/>
      <c r="AB3" s="197"/>
      <c r="AC3" s="215"/>
      <c r="AD3" s="215"/>
      <c r="AE3" s="215"/>
      <c r="AF3" s="215"/>
      <c r="AG3" s="215"/>
      <c r="AH3" s="215"/>
      <c r="AI3" s="215"/>
      <c r="AJ3" s="197"/>
    </row>
    <row r="4" spans="1:36" ht="39" customHeight="1" thickBot="1" x14ac:dyDescent="0.3">
      <c r="A4" s="222" t="s">
        <v>135</v>
      </c>
      <c r="B4" s="223" t="s">
        <v>136</v>
      </c>
      <c r="C4" s="224" t="s">
        <v>137</v>
      </c>
      <c r="D4" s="223" t="s">
        <v>136</v>
      </c>
      <c r="E4" s="224" t="s">
        <v>137</v>
      </c>
      <c r="F4" s="223" t="s">
        <v>136</v>
      </c>
      <c r="G4" s="224" t="s">
        <v>137</v>
      </c>
      <c r="H4" s="223" t="s">
        <v>136</v>
      </c>
      <c r="I4" s="224" t="s">
        <v>137</v>
      </c>
      <c r="J4" s="223" t="s">
        <v>136</v>
      </c>
      <c r="K4" s="224" t="s">
        <v>137</v>
      </c>
      <c r="L4" s="223" t="s">
        <v>136</v>
      </c>
      <c r="M4" s="224" t="s">
        <v>137</v>
      </c>
      <c r="N4" s="225" t="s">
        <v>136</v>
      </c>
      <c r="O4" s="226" t="s">
        <v>137</v>
      </c>
      <c r="P4" s="223" t="s">
        <v>136</v>
      </c>
      <c r="Q4" s="224" t="s">
        <v>137</v>
      </c>
      <c r="R4" s="219"/>
      <c r="S4" s="446" t="s">
        <v>138</v>
      </c>
      <c r="T4" s="446"/>
      <c r="U4" s="446"/>
      <c r="V4" s="446"/>
      <c r="W4" s="446"/>
      <c r="X4" s="446"/>
      <c r="Y4" s="446"/>
      <c r="Z4" s="446"/>
      <c r="AA4" s="197"/>
      <c r="AB4" s="446" t="s">
        <v>139</v>
      </c>
      <c r="AC4" s="446"/>
      <c r="AD4" s="446"/>
      <c r="AE4" s="446"/>
      <c r="AF4" s="446"/>
      <c r="AG4" s="446"/>
      <c r="AH4" s="446"/>
      <c r="AI4" s="446"/>
      <c r="AJ4" s="197"/>
    </row>
    <row r="5" spans="1:36" ht="18.75" customHeight="1" thickTop="1" thickBot="1" x14ac:dyDescent="0.3">
      <c r="A5" s="227" t="s">
        <v>140</v>
      </c>
      <c r="B5" s="228"/>
      <c r="C5" s="229"/>
      <c r="D5" s="229"/>
      <c r="E5" s="229"/>
      <c r="F5" s="229"/>
      <c r="G5" s="229"/>
      <c r="H5" s="229"/>
      <c r="I5" s="229"/>
      <c r="J5" s="229"/>
      <c r="K5" s="229"/>
      <c r="L5" s="229"/>
      <c r="M5" s="229"/>
      <c r="N5" s="229"/>
      <c r="O5" s="229"/>
      <c r="P5" s="230"/>
      <c r="Q5" s="230"/>
      <c r="R5" s="197"/>
      <c r="S5" s="231"/>
      <c r="T5" s="232" t="s">
        <v>128</v>
      </c>
      <c r="U5" s="232" t="s">
        <v>129</v>
      </c>
      <c r="V5" s="232" t="s">
        <v>130</v>
      </c>
      <c r="W5" s="232" t="s">
        <v>131</v>
      </c>
      <c r="X5" s="232" t="s">
        <v>132</v>
      </c>
      <c r="Y5" s="232" t="s">
        <v>133</v>
      </c>
      <c r="Z5" s="233" t="s">
        <v>141</v>
      </c>
      <c r="AA5" s="197"/>
      <c r="AB5" s="231"/>
      <c r="AC5" s="234" t="s">
        <v>128</v>
      </c>
      <c r="AD5" s="234" t="s">
        <v>129</v>
      </c>
      <c r="AE5" s="234" t="s">
        <v>130</v>
      </c>
      <c r="AF5" s="234" t="s">
        <v>131</v>
      </c>
      <c r="AG5" s="234" t="s">
        <v>132</v>
      </c>
      <c r="AH5" s="234" t="s">
        <v>133</v>
      </c>
      <c r="AI5" s="235" t="s">
        <v>141</v>
      </c>
      <c r="AJ5" s="197"/>
    </row>
    <row r="6" spans="1:36" ht="13.9" customHeight="1" x14ac:dyDescent="0.25">
      <c r="A6" s="197" t="s">
        <v>142</v>
      </c>
      <c r="B6" s="417">
        <v>837881.34</v>
      </c>
      <c r="C6" s="417">
        <v>101</v>
      </c>
      <c r="D6" s="417">
        <v>623088.93000000005</v>
      </c>
      <c r="E6" s="417">
        <v>100</v>
      </c>
      <c r="F6" s="417">
        <v>508848.19</v>
      </c>
      <c r="G6" s="417">
        <v>96</v>
      </c>
      <c r="H6" s="417">
        <v>204208.7</v>
      </c>
      <c r="I6" s="417">
        <v>45</v>
      </c>
      <c r="J6" s="83"/>
      <c r="K6" s="174"/>
      <c r="L6" s="83"/>
      <c r="M6" s="174"/>
      <c r="N6" s="236">
        <f t="shared" ref="N6:O16" si="0">B6+D6+F6+H6+J6+L6</f>
        <v>2174027.16</v>
      </c>
      <c r="O6" s="237">
        <f t="shared" si="0"/>
        <v>342</v>
      </c>
      <c r="P6" s="85"/>
      <c r="Q6" s="86"/>
      <c r="R6" s="197"/>
      <c r="S6" s="238" t="s">
        <v>142</v>
      </c>
      <c r="T6" s="239">
        <f>IF(('Form 2'!$C$7+'Form 2'!$H$7)=0,"",B6/('Form 2'!$C$7+'Form 2'!$H$7))</f>
        <v>7.9058717178990656E-2</v>
      </c>
      <c r="U6" s="239">
        <f>IF(('Form 2'!$C$8+'Form 2'!$H$8)=0,"",D6/('Form 2'!$C$8+'Form 2'!$H$8))</f>
        <v>7.894864440970023E-2</v>
      </c>
      <c r="V6" s="239">
        <f>IF(('Form 2'!$C$9+'Form 2'!$H$9)=0,"",F6/('Form 2'!$C$9+'Form 2'!$H$9))</f>
        <v>7.6234310805797373E-2</v>
      </c>
      <c r="W6" s="239">
        <f>IF(('Form 2'!$C$10+'Form 2'!$H$10)=0,"",H6/('Form 2'!$C$10+'Form 2'!$H$10))</f>
        <v>7.4276087425792003E-2</v>
      </c>
      <c r="X6" s="239" t="str">
        <f>IF(('Form 2'!$C$11+'Form 2'!$H$11)=0,"",J6/('Form 2'!$C$11+'Form 2'!$H$11))</f>
        <v/>
      </c>
      <c r="Y6" s="239" t="str">
        <f>IF(('Form 2'!$C$12+'Form 2'!$H$12)=0,"",L6/('Form 2'!$C$12+'Form 2'!$H$12))</f>
        <v/>
      </c>
      <c r="Z6" s="240">
        <f>IF(('Form 2'!$C$13+'Form 2'!$H$13)=0,0,(B6+D6+F6+H6+J6+L6)/('Form 2'!$C$13+'Form 2'!$H$13))</f>
        <v>7.788119846619089E-2</v>
      </c>
      <c r="AA6" s="197"/>
      <c r="AB6" s="238" t="s">
        <v>142</v>
      </c>
      <c r="AC6" s="241">
        <f t="shared" ref="AC6:AC17" si="1">IF(B6=0,IF(C6=0,"","CHECK"),IF(C6=0,"CHECK",B6/C6))</f>
        <v>8295.8548514851482</v>
      </c>
      <c r="AD6" s="241">
        <f t="shared" ref="AD6:AD17" si="2">IF(D6=0,IF(E6=0,"","CHECK"),IF(E6=0,"CHECK",D6/E6))</f>
        <v>6230.8893000000007</v>
      </c>
      <c r="AE6" s="241">
        <f t="shared" ref="AE6:AE17" si="3">IF(F6=0,IF(G6=0,"","CHECK"),IF(G6=0,"CHECK",F6/G6))</f>
        <v>5300.5019791666664</v>
      </c>
      <c r="AF6" s="241">
        <f t="shared" ref="AF6:AF17" si="4">IF(H6=0,IF(I6=0,"","CHECK"),IF(I6=0,"CHECK",H6/I6))</f>
        <v>4537.971111111111</v>
      </c>
      <c r="AG6" s="241" t="str">
        <f t="shared" ref="AG6:AG17" si="5">IF(J6=0,IF(K6=0,"","CHECK"),IF(K6=0,"CHECK",J6/K6))</f>
        <v/>
      </c>
      <c r="AH6" s="241" t="str">
        <f t="shared" ref="AH6:AH17" si="6">IF(L6=0,IF(M6=0,"","CHECK"),IF(M6=0,"CHECK",L6/M6))</f>
        <v/>
      </c>
      <c r="AI6" s="242">
        <f t="shared" ref="AI6:AI17" si="7">IF((B6+D6+F6+H6+J6+L6)=0,IF((C6+E6+G6+I6+K6+M6)=0,"","CHECK"),IF((C6+E6+G6+I6+K6+M6)=0,"CHECK",(B6+D6+F6+H6+J6+L6)/(C6+E6+G6+I6+K6+M6)))</f>
        <v>6356.8045614035091</v>
      </c>
      <c r="AJ6" s="197"/>
    </row>
    <row r="7" spans="1:36" ht="13.9" customHeight="1" x14ac:dyDescent="0.25">
      <c r="A7" s="243" t="s">
        <v>143</v>
      </c>
      <c r="B7" s="417">
        <v>1236338.48</v>
      </c>
      <c r="C7" s="417">
        <v>97</v>
      </c>
      <c r="D7" s="417">
        <v>1210415.06</v>
      </c>
      <c r="E7" s="417">
        <v>99</v>
      </c>
      <c r="F7" s="417">
        <v>985261.24</v>
      </c>
      <c r="G7" s="417">
        <v>85</v>
      </c>
      <c r="H7" s="417">
        <v>488677.28</v>
      </c>
      <c r="I7" s="417">
        <v>40</v>
      </c>
      <c r="J7" s="88"/>
      <c r="K7" s="89"/>
      <c r="L7" s="88"/>
      <c r="M7" s="89"/>
      <c r="N7" s="236">
        <f t="shared" si="0"/>
        <v>3920692.0600000005</v>
      </c>
      <c r="O7" s="237">
        <f t="shared" si="0"/>
        <v>321</v>
      </c>
      <c r="P7" s="92"/>
      <c r="Q7" s="84"/>
      <c r="R7" s="197"/>
      <c r="S7" s="238" t="s">
        <v>143</v>
      </c>
      <c r="T7" s="239">
        <f>IF(('Form 2'!$C$7+'Form 2'!$H$7)=0,"",B7/('Form 2'!$C$7+'Form 2'!$H$7))</f>
        <v>0.11665534194594093</v>
      </c>
      <c r="U7" s="239">
        <f>IF(('Form 2'!$C$8+'Form 2'!$H$8)=0,"",D7/('Form 2'!$C$8+'Form 2'!$H$8))</f>
        <v>0.15336595397399527</v>
      </c>
      <c r="V7" s="239">
        <f>IF(('Form 2'!$C$9+'Form 2'!$H$9)=0,"",F7/('Form 2'!$C$9+'Form 2'!$H$9))</f>
        <v>0.14760927339658086</v>
      </c>
      <c r="W7" s="239">
        <f>IF(('Form 2'!$C$10+'Form 2'!$H$10)=0,"",H7/('Form 2'!$C$10+'Form 2'!$H$10))</f>
        <v>0.17774480897375206</v>
      </c>
      <c r="X7" s="239" t="str">
        <f>IF(('Form 2'!$C$11+'Form 2'!$H$11)=0,"",J7/('Form 2'!$C$11+'Form 2'!$H$11))</f>
        <v/>
      </c>
      <c r="Y7" s="239" t="str">
        <f>IF(('Form 2'!$C$12+'Form 2'!$H$12)=0,"",L7/('Form 2'!$C$12+'Form 2'!$H$12))</f>
        <v/>
      </c>
      <c r="Z7" s="240">
        <f>IF(('Form 2'!$C$13+'Form 2'!$H$13)=0,0,(B7+D7+F7+H7+J7+L7)/('Form 2'!$C$13+'Form 2'!$H$13))</f>
        <v>0.14045279749388173</v>
      </c>
      <c r="AA7" s="197"/>
      <c r="AB7" s="238" t="s">
        <v>143</v>
      </c>
      <c r="AC7" s="241">
        <f t="shared" si="1"/>
        <v>12745.757525773195</v>
      </c>
      <c r="AD7" s="241">
        <f t="shared" si="2"/>
        <v>12226.414747474748</v>
      </c>
      <c r="AE7" s="241">
        <f t="shared" si="3"/>
        <v>11591.308705882353</v>
      </c>
      <c r="AF7" s="241">
        <f t="shared" si="4"/>
        <v>12216.932000000001</v>
      </c>
      <c r="AG7" s="241" t="str">
        <f t="shared" si="5"/>
        <v/>
      </c>
      <c r="AH7" s="241" t="str">
        <f t="shared" si="6"/>
        <v/>
      </c>
      <c r="AI7" s="242">
        <f t="shared" si="7"/>
        <v>12213.993956386294</v>
      </c>
      <c r="AJ7" s="197"/>
    </row>
    <row r="8" spans="1:36" ht="13.9" customHeight="1" x14ac:dyDescent="0.25">
      <c r="A8" s="243" t="s">
        <v>144</v>
      </c>
      <c r="B8" s="88"/>
      <c r="C8" s="89"/>
      <c r="D8" s="90"/>
      <c r="E8" s="89"/>
      <c r="F8" s="91"/>
      <c r="G8" s="89"/>
      <c r="H8" s="88"/>
      <c r="I8" s="84"/>
      <c r="J8" s="88"/>
      <c r="K8" s="89"/>
      <c r="L8" s="88"/>
      <c r="M8" s="89"/>
      <c r="N8" s="236">
        <f t="shared" si="0"/>
        <v>0</v>
      </c>
      <c r="O8" s="237">
        <f t="shared" si="0"/>
        <v>0</v>
      </c>
      <c r="P8" s="92"/>
      <c r="Q8" s="84"/>
      <c r="R8" s="197"/>
      <c r="S8" s="238" t="s">
        <v>144</v>
      </c>
      <c r="T8" s="239">
        <f>IF(('Form 2'!$C$7+'Form 2'!$H$7)=0,"",B8/('Form 2'!$C$7+'Form 2'!$H$7))</f>
        <v>0</v>
      </c>
      <c r="U8" s="239">
        <f>IF(('Form 2'!$C$8+'Form 2'!$H$8)=0,"",D8/('Form 2'!$C$8+'Form 2'!$H$8))</f>
        <v>0</v>
      </c>
      <c r="V8" s="239">
        <f>IF(('Form 2'!$C$9+'Form 2'!$H$9)=0,"",F8/('Form 2'!$C$9+'Form 2'!$H$9))</f>
        <v>0</v>
      </c>
      <c r="W8" s="239">
        <f>IF(('Form 2'!$C$10+'Form 2'!$H$10)=0,"",H8/('Form 2'!$C$10+'Form 2'!$H$10))</f>
        <v>0</v>
      </c>
      <c r="X8" s="239" t="str">
        <f>IF(('Form 2'!$C$11+'Form 2'!$H$11)=0,"",J8/('Form 2'!$C$11+'Form 2'!$H$11))</f>
        <v/>
      </c>
      <c r="Y8" s="239" t="str">
        <f>IF(('Form 2'!$C$12+'Form 2'!$H$12)=0,"",L8/('Form 2'!$C$12+'Form 2'!$H$12))</f>
        <v/>
      </c>
      <c r="Z8" s="240">
        <f>IF(('Form 2'!$C$13+'Form 2'!$H$13)=0,0,(B8+D8+F8+H8+J8+L8)/('Form 2'!$C$13+'Form 2'!$H$13))</f>
        <v>0</v>
      </c>
      <c r="AA8" s="197"/>
      <c r="AB8" s="238" t="s">
        <v>144</v>
      </c>
      <c r="AC8" s="241" t="str">
        <f t="shared" si="1"/>
        <v/>
      </c>
      <c r="AD8" s="241" t="str">
        <f t="shared" si="2"/>
        <v/>
      </c>
      <c r="AE8" s="241" t="str">
        <f t="shared" si="3"/>
        <v/>
      </c>
      <c r="AF8" s="241" t="str">
        <f t="shared" si="4"/>
        <v/>
      </c>
      <c r="AG8" s="241" t="str">
        <f t="shared" si="5"/>
        <v/>
      </c>
      <c r="AH8" s="241" t="str">
        <f t="shared" si="6"/>
        <v/>
      </c>
      <c r="AI8" s="242" t="str">
        <f t="shared" si="7"/>
        <v/>
      </c>
      <c r="AJ8" s="197"/>
    </row>
    <row r="9" spans="1:36" ht="24" customHeight="1" x14ac:dyDescent="0.25">
      <c r="A9" s="244" t="s">
        <v>145</v>
      </c>
      <c r="B9" s="88"/>
      <c r="C9" s="89"/>
      <c r="D9" s="90"/>
      <c r="E9" s="89"/>
      <c r="F9" s="91"/>
      <c r="G9" s="89"/>
      <c r="H9" s="88"/>
      <c r="I9" s="84"/>
      <c r="J9" s="88"/>
      <c r="K9" s="89"/>
      <c r="L9" s="88"/>
      <c r="M9" s="89"/>
      <c r="N9" s="236">
        <f t="shared" si="0"/>
        <v>0</v>
      </c>
      <c r="O9" s="237">
        <f t="shared" si="0"/>
        <v>0</v>
      </c>
      <c r="P9" s="92"/>
      <c r="Q9" s="84"/>
      <c r="R9" s="197"/>
      <c r="S9" s="245" t="s">
        <v>146</v>
      </c>
      <c r="T9" s="239">
        <f>IF(('Form 2'!$C$7+'Form 2'!$H$7)=0,"",B9/('Form 2'!$C$7+'Form 2'!$H$7))</f>
        <v>0</v>
      </c>
      <c r="U9" s="239">
        <f>IF(('Form 2'!$C$8+'Form 2'!$H$8)=0,"",D9/('Form 2'!$C$8+'Form 2'!$H$8))</f>
        <v>0</v>
      </c>
      <c r="V9" s="239">
        <f>IF(('Form 2'!$C$9+'Form 2'!$H$9)=0,"",F9/('Form 2'!$C$9+'Form 2'!$H$9))</f>
        <v>0</v>
      </c>
      <c r="W9" s="239">
        <f>IF(('Form 2'!$C$10+'Form 2'!$H$10)=0,"",H9/('Form 2'!$C$10+'Form 2'!$H$10))</f>
        <v>0</v>
      </c>
      <c r="X9" s="239" t="str">
        <f>IF(('Form 2'!$C$11+'Form 2'!$H$11)=0,"",J9/('Form 2'!$C$11+'Form 2'!$H$11))</f>
        <v/>
      </c>
      <c r="Y9" s="239" t="str">
        <f>IF(('Form 2'!$C$12+'Form 2'!$H$12)=0,"",L9/('Form 2'!$C$12+'Form 2'!$H$12))</f>
        <v/>
      </c>
      <c r="Z9" s="240">
        <f>IF(('Form 2'!$C$13+'Form 2'!$H$13)=0,0,(B9+D9+F9+H9+J9+L9)/('Form 2'!$C$13+'Form 2'!$H$13))</f>
        <v>0</v>
      </c>
      <c r="AA9" s="197"/>
      <c r="AB9" s="246" t="s">
        <v>146</v>
      </c>
      <c r="AC9" s="241" t="str">
        <f t="shared" si="1"/>
        <v/>
      </c>
      <c r="AD9" s="241" t="str">
        <f t="shared" si="2"/>
        <v/>
      </c>
      <c r="AE9" s="241" t="str">
        <f t="shared" si="3"/>
        <v/>
      </c>
      <c r="AF9" s="241" t="str">
        <f t="shared" si="4"/>
        <v/>
      </c>
      <c r="AG9" s="241" t="str">
        <f t="shared" si="5"/>
        <v/>
      </c>
      <c r="AH9" s="241" t="str">
        <f t="shared" si="6"/>
        <v/>
      </c>
      <c r="AI9" s="242" t="str">
        <f t="shared" si="7"/>
        <v/>
      </c>
      <c r="AJ9" s="197"/>
    </row>
    <row r="10" spans="1:36" ht="15" customHeight="1" x14ac:dyDescent="0.25">
      <c r="A10" s="243" t="s">
        <v>147</v>
      </c>
      <c r="B10" s="88"/>
      <c r="C10" s="89"/>
      <c r="D10" s="90"/>
      <c r="E10" s="89"/>
      <c r="F10" s="91"/>
      <c r="G10" s="89"/>
      <c r="H10" s="88"/>
      <c r="I10" s="84"/>
      <c r="J10" s="88"/>
      <c r="K10" s="89"/>
      <c r="L10" s="88"/>
      <c r="M10" s="89"/>
      <c r="N10" s="236">
        <f t="shared" si="0"/>
        <v>0</v>
      </c>
      <c r="O10" s="237">
        <f t="shared" si="0"/>
        <v>0</v>
      </c>
      <c r="P10" s="92"/>
      <c r="Q10" s="84"/>
      <c r="R10" s="197"/>
      <c r="S10" s="238" t="s">
        <v>147</v>
      </c>
      <c r="T10" s="239">
        <f>IF(('Form 2'!$C$7+'Form 2'!$H$7)=0,"",B10/('Form 2'!$C$7+'Form 2'!$H$7))</f>
        <v>0</v>
      </c>
      <c r="U10" s="239">
        <f>IF(('Form 2'!$C$8+'Form 2'!$H$8)=0,"",D10/('Form 2'!$C$8+'Form 2'!$H$8))</f>
        <v>0</v>
      </c>
      <c r="V10" s="239">
        <f>IF(('Form 2'!$C$9+'Form 2'!$H$9)=0,"",F10/('Form 2'!$C$9+'Form 2'!$H$9))</f>
        <v>0</v>
      </c>
      <c r="W10" s="239">
        <f>IF(('Form 2'!$C$10+'Form 2'!$H$10)=0,"",H10/('Form 2'!$C$10+'Form 2'!$H$10))</f>
        <v>0</v>
      </c>
      <c r="X10" s="239" t="str">
        <f>IF(('Form 2'!$C$11+'Form 2'!$H$11)=0,"",J10/('Form 2'!$C$11+'Form 2'!$H$11))</f>
        <v/>
      </c>
      <c r="Y10" s="239" t="str">
        <f>IF(('Form 2'!$C$12+'Form 2'!$H$12)=0,"",L10/('Form 2'!$C$12+'Form 2'!$H$12))</f>
        <v/>
      </c>
      <c r="Z10" s="240">
        <f>IF(('Form 2'!$C$13+'Form 2'!$H$13)=0,0,(B10+D10+F10+H10+J10+L10)/('Form 2'!$C$13+'Form 2'!$H$13))</f>
        <v>0</v>
      </c>
      <c r="AA10" s="197"/>
      <c r="AB10" s="238" t="s">
        <v>147</v>
      </c>
      <c r="AC10" s="241" t="str">
        <f t="shared" si="1"/>
        <v/>
      </c>
      <c r="AD10" s="241" t="str">
        <f t="shared" si="2"/>
        <v/>
      </c>
      <c r="AE10" s="241" t="str">
        <f t="shared" si="3"/>
        <v/>
      </c>
      <c r="AF10" s="241" t="str">
        <f t="shared" si="4"/>
        <v/>
      </c>
      <c r="AG10" s="241" t="str">
        <f t="shared" si="5"/>
        <v/>
      </c>
      <c r="AH10" s="241" t="str">
        <f t="shared" si="6"/>
        <v/>
      </c>
      <c r="AI10" s="242" t="str">
        <f t="shared" si="7"/>
        <v/>
      </c>
      <c r="AJ10" s="197"/>
    </row>
    <row r="11" spans="1:36" ht="13.9" customHeight="1" x14ac:dyDescent="0.25">
      <c r="A11" s="243" t="s">
        <v>148</v>
      </c>
      <c r="B11" s="88"/>
      <c r="C11" s="89"/>
      <c r="D11" s="81"/>
      <c r="E11" s="89"/>
      <c r="F11" s="82"/>
      <c r="G11" s="89"/>
      <c r="H11" s="88"/>
      <c r="I11" s="84"/>
      <c r="J11" s="88"/>
      <c r="K11" s="89"/>
      <c r="L11" s="88"/>
      <c r="M11" s="89"/>
      <c r="N11" s="236">
        <f t="shared" si="0"/>
        <v>0</v>
      </c>
      <c r="O11" s="237">
        <f t="shared" si="0"/>
        <v>0</v>
      </c>
      <c r="P11" s="93"/>
      <c r="Q11" s="94"/>
      <c r="R11" s="197"/>
      <c r="S11" s="238" t="s">
        <v>148</v>
      </c>
      <c r="T11" s="239">
        <f>IF(('Form 2'!$C$7+'Form 2'!$H$7)=0,"",B11/('Form 2'!$C$7+'Form 2'!$H$7))</f>
        <v>0</v>
      </c>
      <c r="U11" s="239">
        <f>IF(('Form 2'!$C$8+'Form 2'!$H$8)=0,"",D11/('Form 2'!$C$8+'Form 2'!$H$8))</f>
        <v>0</v>
      </c>
      <c r="V11" s="239">
        <f>IF(('Form 2'!$C$9+'Form 2'!$H$9)=0,"",F11/('Form 2'!$C$9+'Form 2'!$H$9))</f>
        <v>0</v>
      </c>
      <c r="W11" s="239">
        <f>IF(('Form 2'!$C$10+'Form 2'!$H$10)=0,"",H11/('Form 2'!$C$10+'Form 2'!$H$10))</f>
        <v>0</v>
      </c>
      <c r="X11" s="239" t="str">
        <f>IF(('Form 2'!$C$11+'Form 2'!$H$11)=0,"",J11/('Form 2'!$C$11+'Form 2'!$H$11))</f>
        <v/>
      </c>
      <c r="Y11" s="239" t="str">
        <f>IF(('Form 2'!$C$12+'Form 2'!$H$12)=0,"",L11/('Form 2'!$C$12+'Form 2'!$H$12))</f>
        <v/>
      </c>
      <c r="Z11" s="240">
        <f>IF(('Form 2'!$C$13+'Form 2'!$H$13)=0,0,(B11+D11+F11+H11+J11+L11)/('Form 2'!$C$13+'Form 2'!$H$13))</f>
        <v>0</v>
      </c>
      <c r="AA11" s="197"/>
      <c r="AB11" s="238" t="s">
        <v>148</v>
      </c>
      <c r="AC11" s="241" t="str">
        <f t="shared" si="1"/>
        <v/>
      </c>
      <c r="AD11" s="241" t="str">
        <f t="shared" si="2"/>
        <v/>
      </c>
      <c r="AE11" s="241" t="str">
        <f t="shared" si="3"/>
        <v/>
      </c>
      <c r="AF11" s="241" t="str">
        <f t="shared" si="4"/>
        <v/>
      </c>
      <c r="AG11" s="241" t="str">
        <f t="shared" si="5"/>
        <v/>
      </c>
      <c r="AH11" s="241" t="str">
        <f t="shared" si="6"/>
        <v/>
      </c>
      <c r="AI11" s="242" t="str">
        <f t="shared" si="7"/>
        <v/>
      </c>
      <c r="AJ11" s="197"/>
    </row>
    <row r="12" spans="1:36" ht="13.9" customHeight="1" x14ac:dyDescent="0.25">
      <c r="A12" s="243" t="s">
        <v>149</v>
      </c>
      <c r="B12" s="417">
        <v>758744.98</v>
      </c>
      <c r="C12" s="417">
        <v>101</v>
      </c>
      <c r="D12" s="417">
        <v>600621.29</v>
      </c>
      <c r="E12" s="417">
        <v>101</v>
      </c>
      <c r="F12" s="417">
        <v>510265.98</v>
      </c>
      <c r="G12" s="417">
        <v>97</v>
      </c>
      <c r="H12" s="417">
        <v>210322.95</v>
      </c>
      <c r="I12" s="417">
        <v>47</v>
      </c>
      <c r="J12" s="88"/>
      <c r="K12" s="89"/>
      <c r="L12" s="88"/>
      <c r="M12" s="89"/>
      <c r="N12" s="236">
        <f t="shared" si="0"/>
        <v>2079955.2</v>
      </c>
      <c r="O12" s="237">
        <f t="shared" si="0"/>
        <v>346</v>
      </c>
      <c r="P12" s="92"/>
      <c r="Q12" s="84"/>
      <c r="R12" s="197"/>
      <c r="S12" s="238" t="s">
        <v>149</v>
      </c>
      <c r="T12" s="239">
        <f>IF(('Form 2'!$C$7+'Form 2'!$H$7)=0,"",B12/('Form 2'!$C$7+'Form 2'!$H$7))</f>
        <v>7.1591765947191188E-2</v>
      </c>
      <c r="U12" s="239">
        <f>IF(('Form 2'!$C$8+'Form 2'!$H$8)=0,"",D12/('Form 2'!$C$8+'Form 2'!$H$8))</f>
        <v>7.6101876258827833E-2</v>
      </c>
      <c r="V12" s="239">
        <f>IF(('Form 2'!$C$9+'Form 2'!$H$9)=0,"",F12/('Form 2'!$C$9+'Form 2'!$H$9))</f>
        <v>7.644672041172984E-2</v>
      </c>
      <c r="W12" s="239">
        <f>IF(('Form 2'!$C$10+'Form 2'!$H$10)=0,"",H12/('Form 2'!$C$10+'Form 2'!$H$10))</f>
        <v>7.6500001331238479E-2</v>
      </c>
      <c r="X12" s="239" t="str">
        <f>IF(('Form 2'!$C$11+'Form 2'!$H$11)=0,"",J12/('Form 2'!$C$11+'Form 2'!$H$11))</f>
        <v/>
      </c>
      <c r="Y12" s="239" t="str">
        <f>IF(('Form 2'!$C$12+'Form 2'!$H$12)=0,"",L12/('Form 2'!$C$12+'Form 2'!$H$12))</f>
        <v/>
      </c>
      <c r="Z12" s="240">
        <f>IF(('Form 2'!$C$13+'Form 2'!$H$13)=0,0,(B12+D12+F12+H12+J12+L12)/('Form 2'!$C$13+'Form 2'!$H$13))</f>
        <v>7.4511214354831587E-2</v>
      </c>
      <c r="AA12" s="197"/>
      <c r="AB12" s="238" t="s">
        <v>149</v>
      </c>
      <c r="AC12" s="241">
        <f t="shared" si="1"/>
        <v>7512.3265346534654</v>
      </c>
      <c r="AD12" s="241">
        <f t="shared" si="2"/>
        <v>5946.745445544555</v>
      </c>
      <c r="AE12" s="241">
        <f t="shared" si="3"/>
        <v>5260.4740206185561</v>
      </c>
      <c r="AF12" s="241">
        <f t="shared" si="4"/>
        <v>4474.9563829787239</v>
      </c>
      <c r="AG12" s="241" t="str">
        <f t="shared" si="5"/>
        <v/>
      </c>
      <c r="AH12" s="241" t="str">
        <f t="shared" si="6"/>
        <v/>
      </c>
      <c r="AI12" s="242">
        <f t="shared" si="7"/>
        <v>6011.4312138728319</v>
      </c>
      <c r="AJ12" s="197"/>
    </row>
    <row r="13" spans="1:36" ht="13.9" customHeight="1" x14ac:dyDescent="0.25">
      <c r="A13" s="243" t="s">
        <v>150</v>
      </c>
      <c r="B13" s="417">
        <v>63589.29</v>
      </c>
      <c r="C13" s="417">
        <v>101</v>
      </c>
      <c r="D13" s="417">
        <v>47353.99</v>
      </c>
      <c r="E13" s="417">
        <v>101</v>
      </c>
      <c r="F13" s="417">
        <v>40048.75</v>
      </c>
      <c r="G13" s="417">
        <v>97</v>
      </c>
      <c r="H13" s="417">
        <v>16495.919999999998</v>
      </c>
      <c r="I13" s="417">
        <v>47</v>
      </c>
      <c r="J13" s="88"/>
      <c r="K13" s="89"/>
      <c r="L13" s="88"/>
      <c r="M13" s="89"/>
      <c r="N13" s="236">
        <f t="shared" si="0"/>
        <v>167487.95000000001</v>
      </c>
      <c r="O13" s="237">
        <f t="shared" si="0"/>
        <v>346</v>
      </c>
      <c r="P13" s="92"/>
      <c r="Q13" s="84"/>
      <c r="R13" s="197"/>
      <c r="S13" s="238" t="s">
        <v>150</v>
      </c>
      <c r="T13" s="239">
        <f>IF(('Form 2'!$C$7+'Form 2'!$H$7)=0,"",B13/('Form 2'!$C$7+'Form 2'!$H$7))</f>
        <v>5.9999995867228871E-3</v>
      </c>
      <c r="U13" s="239">
        <f>IF(('Form 2'!$C$8+'Form 2'!$H$8)=0,"",D13/('Form 2'!$C$8+'Form 2'!$H$8))</f>
        <v>5.9999995793385387E-3</v>
      </c>
      <c r="V13" s="239">
        <f>IF(('Form 2'!$C$9+'Form 2'!$H$9)=0,"",F13/('Form 2'!$C$9+'Form 2'!$H$9))</f>
        <v>5.9999994396829391E-3</v>
      </c>
      <c r="W13" s="239">
        <f>IF(('Form 2'!$C$10+'Form 2'!$H$10)=0,"",H13/('Form 2'!$C$10+'Form 2'!$H$10))</f>
        <v>6.0000009602375936E-3</v>
      </c>
      <c r="X13" s="239" t="str">
        <f>IF(('Form 2'!$C$11+'Form 2'!$H$11)=0,"",J13/('Form 2'!$C$11+'Form 2'!$H$11))</f>
        <v/>
      </c>
      <c r="Y13" s="239" t="str">
        <f>IF(('Form 2'!$C$12+'Form 2'!$H$12)=0,"",L13/('Form 2'!$C$12+'Form 2'!$H$12))</f>
        <v/>
      </c>
      <c r="Z13" s="240">
        <f>IF(('Form 2'!$C$13+'Form 2'!$H$13)=0,0,(B13+D13+F13+H13+J13+L13)/('Form 2'!$C$13+'Form 2'!$H$13))</f>
        <v>5.9999996847534577E-3</v>
      </c>
      <c r="AA13" s="197"/>
      <c r="AB13" s="238" t="s">
        <v>150</v>
      </c>
      <c r="AC13" s="241">
        <f t="shared" si="1"/>
        <v>629.59693069306934</v>
      </c>
      <c r="AD13" s="241">
        <f t="shared" si="2"/>
        <v>468.85138613861386</v>
      </c>
      <c r="AE13" s="241">
        <f t="shared" si="3"/>
        <v>412.87371134020617</v>
      </c>
      <c r="AF13" s="241">
        <f t="shared" si="4"/>
        <v>350.97702127659574</v>
      </c>
      <c r="AG13" s="241" t="str">
        <f t="shared" si="5"/>
        <v/>
      </c>
      <c r="AH13" s="241" t="str">
        <f t="shared" si="6"/>
        <v/>
      </c>
      <c r="AI13" s="242">
        <f t="shared" si="7"/>
        <v>484.06921965317923</v>
      </c>
      <c r="AJ13" s="197"/>
    </row>
    <row r="14" spans="1:36" ht="13.9" customHeight="1" x14ac:dyDescent="0.25">
      <c r="A14" s="243" t="s">
        <v>151</v>
      </c>
      <c r="B14" s="417">
        <v>5500</v>
      </c>
      <c r="C14" s="417">
        <v>100</v>
      </c>
      <c r="D14" s="417">
        <v>5445</v>
      </c>
      <c r="E14" s="417">
        <v>99</v>
      </c>
      <c r="F14" s="417">
        <v>5280</v>
      </c>
      <c r="G14" s="417">
        <v>96</v>
      </c>
      <c r="H14" s="417">
        <v>2530</v>
      </c>
      <c r="I14" s="417">
        <v>46</v>
      </c>
      <c r="J14" s="88"/>
      <c r="K14" s="89"/>
      <c r="L14" s="88"/>
      <c r="M14" s="89"/>
      <c r="N14" s="236">
        <f t="shared" si="0"/>
        <v>18755</v>
      </c>
      <c r="O14" s="237">
        <f t="shared" si="0"/>
        <v>341</v>
      </c>
      <c r="P14" s="93"/>
      <c r="Q14" s="94"/>
      <c r="R14" s="197"/>
      <c r="S14" s="238" t="s">
        <v>151</v>
      </c>
      <c r="T14" s="239">
        <f>IF(('Form 2'!$C$7+'Form 2'!$H$7)=0,"",B14/('Form 2'!$C$7+'Form 2'!$H$7))</f>
        <v>5.1895527889957377E-4</v>
      </c>
      <c r="U14" s="239">
        <f>IF(('Form 2'!$C$8+'Form 2'!$H$8)=0,"",D14/('Form 2'!$C$8+'Form 2'!$H$8))</f>
        <v>6.8991013660091457E-4</v>
      </c>
      <c r="V14" s="239">
        <f>IF(('Form 2'!$C$9+'Form 2'!$H$9)=0,"",F14/('Form 2'!$C$9+'Form 2'!$H$9))</f>
        <v>7.9103585109462635E-4</v>
      </c>
      <c r="W14" s="239">
        <f>IF(('Form 2'!$C$10+'Form 2'!$H$10)=0,"",H14/('Form 2'!$C$10+'Form 2'!$H$10))</f>
        <v>9.2022769444814918E-4</v>
      </c>
      <c r="X14" s="239" t="str">
        <f>IF(('Form 2'!$C$11+'Form 2'!$H$11)=0,"",J14/('Form 2'!$C$11+'Form 2'!$H$11))</f>
        <v/>
      </c>
      <c r="Y14" s="239" t="str">
        <f>IF(('Form 2'!$C$12+'Form 2'!$H$12)=0,"",L14/('Form 2'!$C$12+'Form 2'!$H$12))</f>
        <v/>
      </c>
      <c r="Z14" s="240">
        <f>IF(('Form 2'!$C$13+'Form 2'!$H$13)=0,0,(B14+D14+F14+H14+J14+L14)/('Form 2'!$C$13+'Form 2'!$H$13))</f>
        <v>6.7186919469461E-4</v>
      </c>
      <c r="AA14" s="197"/>
      <c r="AB14" s="238" t="s">
        <v>151</v>
      </c>
      <c r="AC14" s="241">
        <f t="shared" si="1"/>
        <v>55</v>
      </c>
      <c r="AD14" s="241">
        <f t="shared" si="2"/>
        <v>55</v>
      </c>
      <c r="AE14" s="241">
        <f t="shared" si="3"/>
        <v>55</v>
      </c>
      <c r="AF14" s="241">
        <f t="shared" si="4"/>
        <v>55</v>
      </c>
      <c r="AG14" s="241" t="str">
        <f t="shared" si="5"/>
        <v/>
      </c>
      <c r="AH14" s="241" t="str">
        <f t="shared" si="6"/>
        <v/>
      </c>
      <c r="AI14" s="242">
        <f t="shared" si="7"/>
        <v>55</v>
      </c>
      <c r="AJ14" s="197"/>
    </row>
    <row r="15" spans="1:36" ht="13.9" customHeight="1" x14ac:dyDescent="0.25">
      <c r="A15" s="243" t="s">
        <v>152</v>
      </c>
      <c r="B15" s="417">
        <v>63589.29</v>
      </c>
      <c r="C15" s="417">
        <v>101</v>
      </c>
      <c r="D15" s="417">
        <v>47353.99</v>
      </c>
      <c r="E15" s="417">
        <v>101</v>
      </c>
      <c r="F15" s="417">
        <v>40048.75</v>
      </c>
      <c r="G15" s="417">
        <v>97</v>
      </c>
      <c r="H15" s="417">
        <v>16495.919999999998</v>
      </c>
      <c r="I15" s="417">
        <v>47</v>
      </c>
      <c r="J15" s="88"/>
      <c r="K15" s="89"/>
      <c r="L15" s="88"/>
      <c r="M15" s="89"/>
      <c r="N15" s="236">
        <f t="shared" si="0"/>
        <v>167487.95000000001</v>
      </c>
      <c r="O15" s="237">
        <f t="shared" si="0"/>
        <v>346</v>
      </c>
      <c r="P15" s="92"/>
      <c r="Q15" s="84"/>
      <c r="R15" s="197"/>
      <c r="S15" s="238" t="s">
        <v>152</v>
      </c>
      <c r="T15" s="239">
        <f>IF(('Form 2'!$C$7+'Form 2'!$H$7)=0,"",B15/('Form 2'!$C$7+'Form 2'!$H$7))</f>
        <v>5.9999995867228871E-3</v>
      </c>
      <c r="U15" s="239">
        <f>IF(('Form 2'!$C$8+'Form 2'!$H$8)=0,"",D15/('Form 2'!$C$8+'Form 2'!$H$8))</f>
        <v>5.9999995793385387E-3</v>
      </c>
      <c r="V15" s="239">
        <f>IF(('Form 2'!$C$9+'Form 2'!$H$9)=0,"",F15/('Form 2'!$C$9+'Form 2'!$H$9))</f>
        <v>5.9999994396829391E-3</v>
      </c>
      <c r="W15" s="239">
        <f>IF(('Form 2'!$C$10+'Form 2'!$H$10)=0,"",H15/('Form 2'!$C$10+'Form 2'!$H$10))</f>
        <v>6.0000009602375936E-3</v>
      </c>
      <c r="X15" s="239" t="str">
        <f>IF(('Form 2'!$C$11+'Form 2'!$H$11)=0,"",J15/('Form 2'!$C$11+'Form 2'!$H$11))</f>
        <v/>
      </c>
      <c r="Y15" s="239" t="str">
        <f>IF(('Form 2'!$C$12+'Form 2'!$H$12)=0,"",L15/('Form 2'!$C$12+'Form 2'!$H$12))</f>
        <v/>
      </c>
      <c r="Z15" s="240">
        <f>IF(('Form 2'!$C$13+'Form 2'!$H$13)=0,0,(B15+D15+F15+H15+J15+L15)/('Form 2'!$C$13+'Form 2'!$H$13))</f>
        <v>5.9999996847534577E-3</v>
      </c>
      <c r="AA15" s="197"/>
      <c r="AB15" s="238" t="s">
        <v>152</v>
      </c>
      <c r="AC15" s="241">
        <f t="shared" si="1"/>
        <v>629.59693069306934</v>
      </c>
      <c r="AD15" s="241">
        <f t="shared" si="2"/>
        <v>468.85138613861386</v>
      </c>
      <c r="AE15" s="241">
        <f t="shared" si="3"/>
        <v>412.87371134020617</v>
      </c>
      <c r="AF15" s="241">
        <f t="shared" si="4"/>
        <v>350.97702127659574</v>
      </c>
      <c r="AG15" s="241" t="str">
        <f t="shared" si="5"/>
        <v/>
      </c>
      <c r="AH15" s="241" t="str">
        <f t="shared" si="6"/>
        <v/>
      </c>
      <c r="AI15" s="242">
        <f t="shared" si="7"/>
        <v>484.06921965317923</v>
      </c>
      <c r="AJ15" s="197"/>
    </row>
    <row r="16" spans="1:36" ht="15" customHeight="1" thickBot="1" x14ac:dyDescent="0.3">
      <c r="A16" s="247" t="s">
        <v>153</v>
      </c>
      <c r="B16" s="95"/>
      <c r="C16" s="96"/>
      <c r="D16" s="95"/>
      <c r="E16" s="96"/>
      <c r="F16" s="95"/>
      <c r="G16" s="96"/>
      <c r="H16" s="95"/>
      <c r="I16" s="96"/>
      <c r="J16" s="95"/>
      <c r="K16" s="96"/>
      <c r="L16" s="95"/>
      <c r="M16" s="96"/>
      <c r="N16" s="248">
        <f t="shared" si="0"/>
        <v>0</v>
      </c>
      <c r="O16" s="249">
        <f t="shared" si="0"/>
        <v>0</v>
      </c>
      <c r="P16" s="97"/>
      <c r="Q16" s="98"/>
      <c r="R16" s="197"/>
      <c r="S16" s="238" t="s">
        <v>153</v>
      </c>
      <c r="T16" s="239">
        <f>IF(('Form 2'!$C$7+'Form 2'!$H$7)=0,"",B16/('Form 2'!$C$7+'Form 2'!$H$7))</f>
        <v>0</v>
      </c>
      <c r="U16" s="239">
        <f>IF(('Form 2'!$C$8+'Form 2'!$H$8)=0,"",D16/('Form 2'!$C$8+'Form 2'!$H$8))</f>
        <v>0</v>
      </c>
      <c r="V16" s="239">
        <f>IF(('Form 2'!$C$9+'Form 2'!$H$9)=0,"",F16/('Form 2'!$C$9+'Form 2'!$H$9))</f>
        <v>0</v>
      </c>
      <c r="W16" s="239">
        <f>IF(('Form 2'!$C$10+'Form 2'!$H$10)=0,"",H16/('Form 2'!$C$10+'Form 2'!$H$10))</f>
        <v>0</v>
      </c>
      <c r="X16" s="239" t="str">
        <f>IF(('Form 2'!$C$11+'Form 2'!$H$11)=0,"",J16/('Form 2'!$C$11+'Form 2'!$H$11))</f>
        <v/>
      </c>
      <c r="Y16" s="239" t="str">
        <f>IF(('Form 2'!$C$12+'Form 2'!$H$12)=0,"",L16/('Form 2'!$C$12+'Form 2'!$H$12))</f>
        <v/>
      </c>
      <c r="Z16" s="240">
        <f>IF(('Form 2'!$C$13+'Form 2'!$H$13)=0,0,(B16+D16+F16+H16+J16+L16)/('Form 2'!$C$13+'Form 2'!$H$13))</f>
        <v>0</v>
      </c>
      <c r="AA16" s="197"/>
      <c r="AB16" s="238" t="s">
        <v>153</v>
      </c>
      <c r="AC16" s="241" t="str">
        <f t="shared" si="1"/>
        <v/>
      </c>
      <c r="AD16" s="241" t="str">
        <f t="shared" si="2"/>
        <v/>
      </c>
      <c r="AE16" s="241" t="str">
        <f t="shared" si="3"/>
        <v/>
      </c>
      <c r="AF16" s="241" t="str">
        <f t="shared" si="4"/>
        <v/>
      </c>
      <c r="AG16" s="241" t="str">
        <f t="shared" si="5"/>
        <v/>
      </c>
      <c r="AH16" s="241" t="str">
        <f t="shared" si="6"/>
        <v/>
      </c>
      <c r="AI16" s="242" t="str">
        <f t="shared" si="7"/>
        <v/>
      </c>
      <c r="AJ16" s="197"/>
    </row>
    <row r="17" spans="1:36" ht="15" customHeight="1" thickBot="1" x14ac:dyDescent="0.3">
      <c r="A17" s="191" t="s">
        <v>154</v>
      </c>
      <c r="B17" s="250">
        <f>SUM(B6:B16)</f>
        <v>2965643.38</v>
      </c>
      <c r="C17" s="251">
        <f>MAX(C6:C16)</f>
        <v>101</v>
      </c>
      <c r="D17" s="252">
        <f>SUM(D6:D16)</f>
        <v>2534278.2600000007</v>
      </c>
      <c r="E17" s="251">
        <f>MAX(E6:E16)</f>
        <v>101</v>
      </c>
      <c r="F17" s="250">
        <f>SUM(F6:F16)</f>
        <v>2089752.91</v>
      </c>
      <c r="G17" s="251">
        <f>MAX(G6:G16)</f>
        <v>97</v>
      </c>
      <c r="H17" s="252">
        <f>SUM(H6:H16)</f>
        <v>938730.77</v>
      </c>
      <c r="I17" s="251">
        <f>MAX(I6:I16)</f>
        <v>47</v>
      </c>
      <c r="J17" s="250">
        <f>SUM(J6:J16)</f>
        <v>0</v>
      </c>
      <c r="K17" s="251">
        <f>MAX(K6:K16)</f>
        <v>0</v>
      </c>
      <c r="L17" s="252">
        <f>SUM(L6:L16)</f>
        <v>0</v>
      </c>
      <c r="M17" s="251">
        <f>MAX(M6:M16)</f>
        <v>0</v>
      </c>
      <c r="N17" s="252">
        <f>SUM(N6:N16)</f>
        <v>8528405.3200000003</v>
      </c>
      <c r="O17" s="251">
        <f>MAX(O6:O16)</f>
        <v>346</v>
      </c>
      <c r="P17" s="253">
        <f>SUM(P6:P16)</f>
        <v>0</v>
      </c>
      <c r="Q17" s="251">
        <f>MAX(Q6:Q16)</f>
        <v>0</v>
      </c>
      <c r="R17" s="197"/>
      <c r="S17" s="254" t="s">
        <v>154</v>
      </c>
      <c r="T17" s="255">
        <f>IF(('Form 2'!$C$7+'Form 2'!$H$7)=0,0,B17/('Form 2'!$C$7+'Form 2'!$H$7))</f>
        <v>0.2798247795244681</v>
      </c>
      <c r="U17" s="255">
        <f>IF(('Form 2'!$C$8+'Form 2'!$H$8)=0,0,D17/('Form 2'!$C$8+'Form 2'!$H$8))</f>
        <v>0.32110638393780139</v>
      </c>
      <c r="V17" s="255">
        <f>IF(('Form 2'!$C$9+'Form 2'!$H$9)=0,0,F17/('Form 2'!$C$9+'Form 2'!$H$9))</f>
        <v>0.31308133934456855</v>
      </c>
      <c r="W17" s="255">
        <f>IF(('Form 2'!$C$10+'Form 2'!$H$10)=0,0,H17/('Form 2'!$C$10+'Form 2'!$H$10))</f>
        <v>0.34144112734570586</v>
      </c>
      <c r="X17" s="255">
        <f>IF(('Form 2'!$C$11+'Form 2'!$H$11)=0,0,J17/('Form 2'!$C$11+'Form 2'!$H$11))</f>
        <v>0</v>
      </c>
      <c r="Y17" s="255">
        <f>IF(('Form 2'!$C$12+'Form 2'!$H$12)=0,0,L17/('Form 2'!$C$12+'Form 2'!$H$12))</f>
        <v>0</v>
      </c>
      <c r="Z17" s="256">
        <f>IF(('Form 2'!$C$13+'Form 2'!$H$13)=0,0,(B17+D17+F17+H17+J17+L17)/('Form 2'!$C$13+'Form 2'!$H$13))</f>
        <v>0.30551707887910573</v>
      </c>
      <c r="AA17" s="197"/>
      <c r="AB17" s="254" t="s">
        <v>154</v>
      </c>
      <c r="AC17" s="257">
        <f t="shared" si="1"/>
        <v>29362.805742574255</v>
      </c>
      <c r="AD17" s="257">
        <f t="shared" si="2"/>
        <v>25091.863960396047</v>
      </c>
      <c r="AE17" s="257">
        <f t="shared" si="3"/>
        <v>21543.844432989688</v>
      </c>
      <c r="AF17" s="257">
        <f t="shared" si="4"/>
        <v>19972.995106382979</v>
      </c>
      <c r="AG17" s="257" t="str">
        <f t="shared" si="5"/>
        <v/>
      </c>
      <c r="AH17" s="257" t="str">
        <f t="shared" si="6"/>
        <v/>
      </c>
      <c r="AI17" s="258">
        <f t="shared" si="7"/>
        <v>24648.570289017342</v>
      </c>
      <c r="AJ17" s="197"/>
    </row>
    <row r="18" spans="1:36" ht="13.9" customHeight="1" thickTop="1" thickBot="1" x14ac:dyDescent="0.3">
      <c r="A18" s="259" t="s">
        <v>155</v>
      </c>
      <c r="B18" s="260"/>
      <c r="C18" s="260"/>
      <c r="D18" s="260"/>
      <c r="E18" s="260"/>
      <c r="F18" s="260"/>
      <c r="G18" s="260"/>
      <c r="H18" s="260"/>
      <c r="I18" s="260"/>
      <c r="J18" s="260"/>
      <c r="K18" s="260"/>
      <c r="L18" s="260"/>
      <c r="M18" s="260"/>
      <c r="N18" s="260"/>
      <c r="O18" s="261"/>
      <c r="P18" s="262"/>
      <c r="Q18" s="262"/>
      <c r="R18" s="197"/>
      <c r="S18" s="263"/>
      <c r="T18" s="232" t="s">
        <v>128</v>
      </c>
      <c r="U18" s="232" t="s">
        <v>129</v>
      </c>
      <c r="V18" s="232" t="s">
        <v>130</v>
      </c>
      <c r="W18" s="232" t="s">
        <v>131</v>
      </c>
      <c r="X18" s="232" t="s">
        <v>132</v>
      </c>
      <c r="Y18" s="232" t="s">
        <v>133</v>
      </c>
      <c r="Z18" s="233" t="s">
        <v>141</v>
      </c>
      <c r="AA18" s="197"/>
      <c r="AB18" s="263"/>
      <c r="AC18" s="234" t="s">
        <v>128</v>
      </c>
      <c r="AD18" s="234" t="s">
        <v>129</v>
      </c>
      <c r="AE18" s="234" t="s">
        <v>130</v>
      </c>
      <c r="AF18" s="234" t="s">
        <v>131</v>
      </c>
      <c r="AG18" s="234" t="s">
        <v>132</v>
      </c>
      <c r="AH18" s="234" t="s">
        <v>133</v>
      </c>
      <c r="AI18" s="235" t="s">
        <v>141</v>
      </c>
      <c r="AJ18" s="197"/>
    </row>
    <row r="19" spans="1:36" ht="13.9" customHeight="1" x14ac:dyDescent="0.25">
      <c r="A19" s="197" t="s">
        <v>142</v>
      </c>
      <c r="B19" s="417">
        <v>597301.04</v>
      </c>
      <c r="C19" s="417">
        <v>62</v>
      </c>
      <c r="D19" s="417">
        <v>417856.65</v>
      </c>
      <c r="E19" s="417">
        <v>52</v>
      </c>
      <c r="F19" s="417">
        <v>328782.26</v>
      </c>
      <c r="G19" s="417">
        <v>49</v>
      </c>
      <c r="H19" s="417">
        <v>175383.16</v>
      </c>
      <c r="I19" s="417">
        <v>28</v>
      </c>
      <c r="J19" s="82"/>
      <c r="K19" s="174"/>
      <c r="L19" s="81"/>
      <c r="M19" s="94"/>
      <c r="N19" s="264">
        <f t="shared" ref="N19:O29" si="8">B19+D19+F19+H19+J19+L19</f>
        <v>1519323.11</v>
      </c>
      <c r="O19" s="265">
        <f t="shared" si="8"/>
        <v>191</v>
      </c>
      <c r="P19" s="85"/>
      <c r="Q19" s="86"/>
      <c r="R19" s="197"/>
      <c r="S19" s="266" t="s">
        <v>142</v>
      </c>
      <c r="T19" s="239">
        <f>IF(('Form 2'!$C$15+'Form 2'!$H$15)=0,"",B19/('Form 2'!$C$15+'Form 2'!$H$15))</f>
        <v>7.8693387233594161E-2</v>
      </c>
      <c r="U19" s="239">
        <f>IF(('Form 2'!$C$16+'Form 2'!$H$16)=0,"",D19/('Form 2'!$C$16+'Form 2'!$H$16))</f>
        <v>7.6584634632986134E-2</v>
      </c>
      <c r="V19" s="239">
        <f>IF(('Form 2'!$C$17+'Form 2'!$H$17)=0,"",F19/('Form 2'!$C$17+'Form 2'!$H$17))</f>
        <v>7.6971742783049149E-2</v>
      </c>
      <c r="W19" s="239">
        <f>IF(('Form 2'!$C$18+'Form 2'!$H$18)=0,"",H19/('Form 2'!$C$18+'Form 2'!$H$18))</f>
        <v>7.737666131819361E-2</v>
      </c>
      <c r="X19" s="239" t="str">
        <f>IF(('Form 2'!$C$19+'Form 2'!$H$19)=0,"",J19/('Form 2'!$C$19+'Form 2'!$H$19))</f>
        <v/>
      </c>
      <c r="Y19" s="239" t="str">
        <f>IF(('Form 2'!$C$20+'Form 2'!$H$20)=0,"",L19/('Form 2'!$C$20+'Form 2'!$H$20))</f>
        <v/>
      </c>
      <c r="Z19" s="240">
        <f>IF(('Form 2'!$C$21+'Form 2'!$H$21)=0,0,(B19+D19+F19+H19+J19+L19)/('Form 2'!$C$21+'Form 2'!$H$21))</f>
        <v>7.7578007136480914E-2</v>
      </c>
      <c r="AA19" s="197"/>
      <c r="AB19" s="266" t="s">
        <v>142</v>
      </c>
      <c r="AC19" s="241">
        <f t="shared" ref="AC19:AC30" si="9">IF(B19=0,IF(C19=0,"","CHECK"),IF(C19=0,"CHECK",B19/C19))</f>
        <v>9633.8877419354849</v>
      </c>
      <c r="AD19" s="241">
        <f t="shared" ref="AD19:AD30" si="10">IF(D19=0,IF(E19=0,"","CHECK"),IF(E19=0,"CHECK",D19/E19))</f>
        <v>8035.7048076923083</v>
      </c>
      <c r="AE19" s="241">
        <f t="shared" ref="AE19:AE30" si="11">IF(F19=0,IF(G19=0,"","CHECK"),IF(G19=0,"CHECK",F19/G19))</f>
        <v>6709.8420408163265</v>
      </c>
      <c r="AF19" s="241">
        <f t="shared" ref="AF19:AF30" si="12">IF(H19=0,IF(I19=0,"","CHECK"),IF(I19=0,"CHECK",H19/I19))</f>
        <v>6263.6842857142856</v>
      </c>
      <c r="AG19" s="241" t="str">
        <f t="shared" ref="AG19:AG30" si="13">IF(J19=0,IF(K19=0,"","CHECK"),IF(K19=0,"CHECK",J19/K19))</f>
        <v/>
      </c>
      <c r="AH19" s="241" t="str">
        <f t="shared" ref="AH19:AH30" si="14">IF(L19=0,IF(M19=0,"","CHECK"),IF(M19=0,"CHECK",L19/M19))</f>
        <v/>
      </c>
      <c r="AI19" s="242">
        <f t="shared" ref="AI19:AI30" si="15">IF((B19+D19+F19+H19+J19+L19)=0,IF((C19+E19+G19+I19+K19+M19)=0,"","CHECK"),IF((C19+E19+G19+I19+K19+M19)=0,"CHECK",(B19+D19+F19+H19+J19+L19)/(C19+E19+G19+I19+K19+M19)))</f>
        <v>7954.5712565445028</v>
      </c>
      <c r="AJ19" s="197"/>
    </row>
    <row r="20" spans="1:36" ht="13.9" customHeight="1" x14ac:dyDescent="0.25">
      <c r="A20" s="243" t="s">
        <v>143</v>
      </c>
      <c r="B20" s="417">
        <v>758462.6</v>
      </c>
      <c r="C20" s="417">
        <v>59</v>
      </c>
      <c r="D20" s="417">
        <v>567658.54</v>
      </c>
      <c r="E20" s="417">
        <v>50</v>
      </c>
      <c r="F20" s="417">
        <v>510123.78</v>
      </c>
      <c r="G20" s="417">
        <v>40</v>
      </c>
      <c r="H20" s="417">
        <v>301197.44</v>
      </c>
      <c r="I20" s="417">
        <v>24</v>
      </c>
      <c r="J20" s="91"/>
      <c r="K20" s="89"/>
      <c r="L20" s="90"/>
      <c r="M20" s="84"/>
      <c r="N20" s="264">
        <f t="shared" si="8"/>
        <v>2137442.3600000003</v>
      </c>
      <c r="O20" s="237">
        <f t="shared" si="8"/>
        <v>173</v>
      </c>
      <c r="P20" s="92"/>
      <c r="Q20" s="84"/>
      <c r="R20" s="197"/>
      <c r="S20" s="266" t="s">
        <v>143</v>
      </c>
      <c r="T20" s="239">
        <f>IF(('Form 2'!$C$15+'Form 2'!$H$15)=0,"",B20/('Form 2'!$C$15+'Form 2'!$H$15))</f>
        <v>9.9926146259511989E-2</v>
      </c>
      <c r="U20" s="239">
        <f>IF(('Form 2'!$C$16+'Form 2'!$H$16)=0,"",D20/('Form 2'!$C$16+'Form 2'!$H$16))</f>
        <v>0.10404027764592079</v>
      </c>
      <c r="V20" s="239">
        <f>IF(('Form 2'!$C$17+'Form 2'!$H$17)=0,"",F20/('Form 2'!$C$17+'Form 2'!$H$17))</f>
        <v>0.1194258971931051</v>
      </c>
      <c r="W20" s="239">
        <f>IF(('Form 2'!$C$18+'Form 2'!$H$18)=0,"",H20/('Form 2'!$C$18+'Form 2'!$H$18))</f>
        <v>0.13288420795238803</v>
      </c>
      <c r="X20" s="239" t="str">
        <f>IF(('Form 2'!$C$19+'Form 2'!$H$19)=0,"",J20/('Form 2'!$C$19+'Form 2'!$H$19))</f>
        <v/>
      </c>
      <c r="Y20" s="239" t="str">
        <f>IF(('Form 2'!$C$20+'Form 2'!$H$20)=0,"",L20/('Form 2'!$C$20+'Form 2'!$H$20))</f>
        <v/>
      </c>
      <c r="Z20" s="240">
        <f>IF(('Form 2'!$C$21+'Form 2'!$H$21)=0,0,(B20+D20+F20+H20+J20+L20)/('Form 2'!$C$21+'Form 2'!$H$21))</f>
        <v>0.10913973306039991</v>
      </c>
      <c r="AA20" s="197"/>
      <c r="AB20" s="266" t="s">
        <v>143</v>
      </c>
      <c r="AC20" s="241">
        <f t="shared" si="9"/>
        <v>12855.298305084745</v>
      </c>
      <c r="AD20" s="241">
        <f t="shared" si="10"/>
        <v>11353.1708</v>
      </c>
      <c r="AE20" s="241">
        <f t="shared" si="11"/>
        <v>12753.094500000001</v>
      </c>
      <c r="AF20" s="241">
        <f t="shared" si="12"/>
        <v>12549.893333333333</v>
      </c>
      <c r="AG20" s="241" t="str">
        <f t="shared" si="13"/>
        <v/>
      </c>
      <c r="AH20" s="241" t="str">
        <f t="shared" si="14"/>
        <v/>
      </c>
      <c r="AI20" s="242">
        <f t="shared" si="15"/>
        <v>12355.158150289019</v>
      </c>
      <c r="AJ20" s="197"/>
    </row>
    <row r="21" spans="1:36" ht="13.9" customHeight="1" x14ac:dyDescent="0.25">
      <c r="A21" s="243" t="s">
        <v>144</v>
      </c>
      <c r="B21" s="101"/>
      <c r="C21" s="102"/>
      <c r="D21" s="90"/>
      <c r="E21" s="89"/>
      <c r="F21" s="91"/>
      <c r="G21" s="89"/>
      <c r="H21" s="90"/>
      <c r="I21" s="89"/>
      <c r="J21" s="91"/>
      <c r="K21" s="89"/>
      <c r="L21" s="90"/>
      <c r="M21" s="84"/>
      <c r="N21" s="264">
        <f t="shared" si="8"/>
        <v>0</v>
      </c>
      <c r="O21" s="237">
        <f t="shared" si="8"/>
        <v>0</v>
      </c>
      <c r="P21" s="92"/>
      <c r="Q21" s="84"/>
      <c r="R21" s="197"/>
      <c r="S21" s="266" t="s">
        <v>144</v>
      </c>
      <c r="T21" s="239">
        <f>IF(('Form 2'!$C$15+'Form 2'!$H$15)=0,"",B21/('Form 2'!$C$15+'Form 2'!$H$15))</f>
        <v>0</v>
      </c>
      <c r="U21" s="239">
        <f>IF(('Form 2'!$C$16+'Form 2'!$H$16)=0,"",D21/('Form 2'!$C$16+'Form 2'!$H$16))</f>
        <v>0</v>
      </c>
      <c r="V21" s="239">
        <f>IF(('Form 2'!$C$17+'Form 2'!$H$17)=0,"",F21/('Form 2'!$C$17+'Form 2'!$H$17))</f>
        <v>0</v>
      </c>
      <c r="W21" s="239">
        <f>IF(('Form 2'!$C$18+'Form 2'!$H$18)=0,"",H21/('Form 2'!$C$18+'Form 2'!$H$18))</f>
        <v>0</v>
      </c>
      <c r="X21" s="239" t="str">
        <f>IF(('Form 2'!$C$19+'Form 2'!$H$19)=0,"",J21/('Form 2'!$C$19+'Form 2'!$H$19))</f>
        <v/>
      </c>
      <c r="Y21" s="239" t="str">
        <f>IF(('Form 2'!$C$20+'Form 2'!$H$20)=0,"",L21/('Form 2'!$C$20+'Form 2'!$H$20))</f>
        <v/>
      </c>
      <c r="Z21" s="240">
        <f>IF(('Form 2'!$C$21+'Form 2'!$H$21)=0,0,(B21+D21+F21+H21+J21+L21)/('Form 2'!$C$21+'Form 2'!$H$21))</f>
        <v>0</v>
      </c>
      <c r="AA21" s="197"/>
      <c r="AB21" s="266" t="s">
        <v>144</v>
      </c>
      <c r="AC21" s="241" t="str">
        <f t="shared" si="9"/>
        <v/>
      </c>
      <c r="AD21" s="241" t="str">
        <f t="shared" si="10"/>
        <v/>
      </c>
      <c r="AE21" s="241" t="str">
        <f t="shared" si="11"/>
        <v/>
      </c>
      <c r="AF21" s="241" t="str">
        <f t="shared" si="12"/>
        <v/>
      </c>
      <c r="AG21" s="241" t="str">
        <f t="shared" si="13"/>
        <v/>
      </c>
      <c r="AH21" s="241" t="str">
        <f t="shared" si="14"/>
        <v/>
      </c>
      <c r="AI21" s="242" t="str">
        <f t="shared" si="15"/>
        <v/>
      </c>
      <c r="AJ21" s="197"/>
    </row>
    <row r="22" spans="1:36" ht="24" customHeight="1" x14ac:dyDescent="0.25">
      <c r="A22" s="244" t="s">
        <v>145</v>
      </c>
      <c r="B22" s="101"/>
      <c r="C22" s="102"/>
      <c r="D22" s="90"/>
      <c r="E22" s="89"/>
      <c r="F22" s="91"/>
      <c r="G22" s="89"/>
      <c r="H22" s="90"/>
      <c r="I22" s="89"/>
      <c r="J22" s="91"/>
      <c r="K22" s="89"/>
      <c r="L22" s="90"/>
      <c r="M22" s="84"/>
      <c r="N22" s="264">
        <f t="shared" si="8"/>
        <v>0</v>
      </c>
      <c r="O22" s="237">
        <f t="shared" si="8"/>
        <v>0</v>
      </c>
      <c r="P22" s="92"/>
      <c r="Q22" s="84"/>
      <c r="R22" s="197"/>
      <c r="S22" s="267" t="s">
        <v>146</v>
      </c>
      <c r="T22" s="239">
        <f>IF(('Form 2'!$C$15+'Form 2'!$H$15)=0,"",B22/('Form 2'!$C$15+'Form 2'!$H$15))</f>
        <v>0</v>
      </c>
      <c r="U22" s="239">
        <f>IF(('Form 2'!$C$16+'Form 2'!$H$16)=0,"",D22/('Form 2'!$C$16+'Form 2'!$H$16))</f>
        <v>0</v>
      </c>
      <c r="V22" s="239">
        <f>IF(('Form 2'!$C$17+'Form 2'!$H$17)=0,"",F22/('Form 2'!$C$17+'Form 2'!$H$17))</f>
        <v>0</v>
      </c>
      <c r="W22" s="239">
        <f>IF(('Form 2'!$C$18+'Form 2'!$H$18)=0,"",H22/('Form 2'!$C$18+'Form 2'!$H$18))</f>
        <v>0</v>
      </c>
      <c r="X22" s="239" t="str">
        <f>IF(('Form 2'!$C$19+'Form 2'!$H$19)=0,"",J22/('Form 2'!$C$19+'Form 2'!$H$19))</f>
        <v/>
      </c>
      <c r="Y22" s="239" t="str">
        <f>IF(('Form 2'!$C$20+'Form 2'!$H$20)=0,"",L22/('Form 2'!$C$20+'Form 2'!$H$20))</f>
        <v/>
      </c>
      <c r="Z22" s="240">
        <f>IF(('Form 2'!$C$21+'Form 2'!$H$21)=0,0,(B22+D22+F22+H22+J22+L22)/('Form 2'!$C$21+'Form 2'!$H$21))</f>
        <v>0</v>
      </c>
      <c r="AA22" s="197"/>
      <c r="AB22" s="268" t="s">
        <v>146</v>
      </c>
      <c r="AC22" s="241" t="str">
        <f t="shared" si="9"/>
        <v/>
      </c>
      <c r="AD22" s="241" t="str">
        <f t="shared" si="10"/>
        <v/>
      </c>
      <c r="AE22" s="241" t="str">
        <f t="shared" si="11"/>
        <v/>
      </c>
      <c r="AF22" s="241" t="str">
        <f t="shared" si="12"/>
        <v/>
      </c>
      <c r="AG22" s="241" t="str">
        <f t="shared" si="13"/>
        <v/>
      </c>
      <c r="AH22" s="241" t="str">
        <f t="shared" si="14"/>
        <v/>
      </c>
      <c r="AI22" s="242" t="str">
        <f t="shared" si="15"/>
        <v/>
      </c>
      <c r="AJ22" s="197"/>
    </row>
    <row r="23" spans="1:36" ht="13.9" customHeight="1" x14ac:dyDescent="0.25">
      <c r="A23" s="243" t="s">
        <v>147</v>
      </c>
      <c r="B23" s="101"/>
      <c r="C23" s="102"/>
      <c r="D23" s="90"/>
      <c r="E23" s="89"/>
      <c r="F23" s="91"/>
      <c r="G23" s="89"/>
      <c r="H23" s="90"/>
      <c r="I23" s="89"/>
      <c r="J23" s="91"/>
      <c r="K23" s="89"/>
      <c r="L23" s="90"/>
      <c r="M23" s="84"/>
      <c r="N23" s="264">
        <f t="shared" si="8"/>
        <v>0</v>
      </c>
      <c r="O23" s="237">
        <f t="shared" si="8"/>
        <v>0</v>
      </c>
      <c r="P23" s="92"/>
      <c r="Q23" s="84"/>
      <c r="R23" s="197"/>
      <c r="S23" s="266" t="s">
        <v>147</v>
      </c>
      <c r="T23" s="239">
        <f>IF(('Form 2'!$C$15+'Form 2'!$H$15)=0,"",B23/('Form 2'!$C$15+'Form 2'!$H$15))</f>
        <v>0</v>
      </c>
      <c r="U23" s="239">
        <f>IF(('Form 2'!$C$16+'Form 2'!$H$16)=0,"",D23/('Form 2'!$C$16+'Form 2'!$H$16))</f>
        <v>0</v>
      </c>
      <c r="V23" s="239">
        <f>IF(('Form 2'!$C$17+'Form 2'!$H$17)=0,"",F23/('Form 2'!$C$17+'Form 2'!$H$17))</f>
        <v>0</v>
      </c>
      <c r="W23" s="239">
        <f>IF(('Form 2'!$C$18+'Form 2'!$H$18)=0,"",H23/('Form 2'!$C$18+'Form 2'!$H$18))</f>
        <v>0</v>
      </c>
      <c r="X23" s="239" t="str">
        <f>IF(('Form 2'!$C$19+'Form 2'!$H$19)=0,"",J23/('Form 2'!$C$19+'Form 2'!$H$19))</f>
        <v/>
      </c>
      <c r="Y23" s="239" t="str">
        <f>IF(('Form 2'!$C$20+'Form 2'!$H$20)=0,"",L23/('Form 2'!$C$20+'Form 2'!$H$20))</f>
        <v/>
      </c>
      <c r="Z23" s="240">
        <f>IF(('Form 2'!$C$21+'Form 2'!$H$21)=0,0,(B23+D23+F23+H23+J23+L23)/('Form 2'!$C$21+'Form 2'!$H$21))</f>
        <v>0</v>
      </c>
      <c r="AA23" s="197"/>
      <c r="AB23" s="266" t="s">
        <v>147</v>
      </c>
      <c r="AC23" s="241" t="str">
        <f t="shared" si="9"/>
        <v/>
      </c>
      <c r="AD23" s="241" t="str">
        <f t="shared" si="10"/>
        <v/>
      </c>
      <c r="AE23" s="241" t="str">
        <f t="shared" si="11"/>
        <v/>
      </c>
      <c r="AF23" s="241" t="str">
        <f t="shared" si="12"/>
        <v/>
      </c>
      <c r="AG23" s="241" t="str">
        <f t="shared" si="13"/>
        <v/>
      </c>
      <c r="AH23" s="241" t="str">
        <f t="shared" si="14"/>
        <v/>
      </c>
      <c r="AI23" s="242" t="str">
        <f t="shared" si="15"/>
        <v/>
      </c>
      <c r="AJ23" s="197"/>
    </row>
    <row r="24" spans="1:36" ht="13.9" customHeight="1" x14ac:dyDescent="0.25">
      <c r="A24" s="243" t="s">
        <v>148</v>
      </c>
      <c r="B24" s="103"/>
      <c r="C24" s="102"/>
      <c r="D24" s="81"/>
      <c r="E24" s="89"/>
      <c r="F24" s="82"/>
      <c r="G24" s="89"/>
      <c r="H24" s="81"/>
      <c r="I24" s="89"/>
      <c r="J24" s="82"/>
      <c r="K24" s="89"/>
      <c r="L24" s="81"/>
      <c r="M24" s="94"/>
      <c r="N24" s="264">
        <f t="shared" si="8"/>
        <v>0</v>
      </c>
      <c r="O24" s="237">
        <f t="shared" si="8"/>
        <v>0</v>
      </c>
      <c r="P24" s="93"/>
      <c r="Q24" s="94"/>
      <c r="R24" s="197"/>
      <c r="S24" s="266" t="s">
        <v>148</v>
      </c>
      <c r="T24" s="239">
        <f>IF(('Form 2'!$C$15+'Form 2'!$H$15)=0,"",B24/('Form 2'!$C$15+'Form 2'!$H$15))</f>
        <v>0</v>
      </c>
      <c r="U24" s="239">
        <f>IF(('Form 2'!$C$16+'Form 2'!$H$16)=0,"",D24/('Form 2'!$C$16+'Form 2'!$H$16))</f>
        <v>0</v>
      </c>
      <c r="V24" s="239">
        <f>IF(('Form 2'!$C$17+'Form 2'!$H$17)=0,"",F24/('Form 2'!$C$17+'Form 2'!$H$17))</f>
        <v>0</v>
      </c>
      <c r="W24" s="239">
        <f>IF(('Form 2'!$C$18+'Form 2'!$H$18)=0,"",H24/('Form 2'!$C$18+'Form 2'!$H$18))</f>
        <v>0</v>
      </c>
      <c r="X24" s="239" t="str">
        <f>IF(('Form 2'!$C$19+'Form 2'!$H$19)=0,"",J24/('Form 2'!$C$19+'Form 2'!$H$19))</f>
        <v/>
      </c>
      <c r="Y24" s="239" t="str">
        <f>IF(('Form 2'!$C$20+'Form 2'!$H$20)=0,"",L24/('Form 2'!$C$20+'Form 2'!$H$20))</f>
        <v/>
      </c>
      <c r="Z24" s="240">
        <f>IF(('Form 2'!$C$21+'Form 2'!$H$21)=0,0,(B24+D24+F24+H24+J24+L24)/('Form 2'!$C$21+'Form 2'!$H$21))</f>
        <v>0</v>
      </c>
      <c r="AA24" s="197"/>
      <c r="AB24" s="266" t="s">
        <v>148</v>
      </c>
      <c r="AC24" s="241" t="str">
        <f t="shared" si="9"/>
        <v/>
      </c>
      <c r="AD24" s="241" t="str">
        <f t="shared" si="10"/>
        <v/>
      </c>
      <c r="AE24" s="241" t="str">
        <f t="shared" si="11"/>
        <v/>
      </c>
      <c r="AF24" s="241" t="str">
        <f t="shared" si="12"/>
        <v/>
      </c>
      <c r="AG24" s="241" t="str">
        <f t="shared" si="13"/>
        <v/>
      </c>
      <c r="AH24" s="241" t="str">
        <f t="shared" si="14"/>
        <v/>
      </c>
      <c r="AI24" s="242" t="str">
        <f t="shared" si="15"/>
        <v/>
      </c>
      <c r="AJ24" s="197"/>
    </row>
    <row r="25" spans="1:36" ht="13.9" customHeight="1" x14ac:dyDescent="0.25">
      <c r="A25" s="243" t="s">
        <v>149</v>
      </c>
      <c r="B25" s="417">
        <v>528895.30000000005</v>
      </c>
      <c r="C25" s="417">
        <v>62</v>
      </c>
      <c r="D25" s="417">
        <v>408784.65</v>
      </c>
      <c r="E25" s="417">
        <v>53</v>
      </c>
      <c r="F25" s="417">
        <v>326767.23</v>
      </c>
      <c r="G25" s="417">
        <v>49</v>
      </c>
      <c r="H25" s="417">
        <v>171908.91</v>
      </c>
      <c r="I25" s="417">
        <v>29</v>
      </c>
      <c r="J25" s="91"/>
      <c r="K25" s="89"/>
      <c r="L25" s="90"/>
      <c r="M25" s="84"/>
      <c r="N25" s="264">
        <f t="shared" si="8"/>
        <v>1436356.09</v>
      </c>
      <c r="O25" s="237">
        <f t="shared" si="8"/>
        <v>193</v>
      </c>
      <c r="P25" s="92"/>
      <c r="Q25" s="84"/>
      <c r="R25" s="197"/>
      <c r="S25" s="266" t="s">
        <v>149</v>
      </c>
      <c r="T25" s="239">
        <f>IF(('Form 2'!$C$15+'Form 2'!$H$15)=0,"",B25/('Form 2'!$C$15+'Form 2'!$H$15))</f>
        <v>6.9681048351980024E-2</v>
      </c>
      <c r="U25" s="239">
        <f>IF(('Form 2'!$C$16+'Form 2'!$H$16)=0,"",D25/('Form 2'!$C$16+'Form 2'!$H$16))</f>
        <v>7.4921921342697595E-2</v>
      </c>
      <c r="V25" s="239">
        <f>IF(('Form 2'!$C$17+'Form 2'!$H$17)=0,"",F25/('Form 2'!$C$17+'Form 2'!$H$17))</f>
        <v>7.6500000874406851E-2</v>
      </c>
      <c r="W25" s="239">
        <f>IF(('Form 2'!$C$18+'Form 2'!$H$18)=0,"",H25/('Form 2'!$C$18+'Form 2'!$H$18))</f>
        <v>7.5843869540552403E-2</v>
      </c>
      <c r="X25" s="239" t="str">
        <f>IF(('Form 2'!$C$19+'Form 2'!$H$19)=0,"",J25/('Form 2'!$C$19+'Form 2'!$H$19))</f>
        <v/>
      </c>
      <c r="Y25" s="239" t="str">
        <f>IF(('Form 2'!$C$20+'Form 2'!$H$20)=0,"",L25/('Form 2'!$C$20+'Form 2'!$H$20))</f>
        <v/>
      </c>
      <c r="Z25" s="240">
        <f>IF(('Form 2'!$C$21+'Form 2'!$H$21)=0,0,(B25+D25+F25+H25+J25+L25)/('Form 2'!$C$21+'Form 2'!$H$21))</f>
        <v>7.3341636329449247E-2</v>
      </c>
      <c r="AA25" s="197"/>
      <c r="AB25" s="266" t="s">
        <v>149</v>
      </c>
      <c r="AC25" s="241">
        <f t="shared" si="9"/>
        <v>8530.5693548387098</v>
      </c>
      <c r="AD25" s="241">
        <f t="shared" si="10"/>
        <v>7712.9179245283021</v>
      </c>
      <c r="AE25" s="241">
        <f t="shared" si="11"/>
        <v>6668.7189795918366</v>
      </c>
      <c r="AF25" s="241">
        <f t="shared" si="12"/>
        <v>5927.8934482758623</v>
      </c>
      <c r="AG25" s="241" t="str">
        <f t="shared" si="13"/>
        <v/>
      </c>
      <c r="AH25" s="241" t="str">
        <f t="shared" si="14"/>
        <v/>
      </c>
      <c r="AI25" s="242">
        <f t="shared" si="15"/>
        <v>7442.2595336787572</v>
      </c>
      <c r="AJ25" s="197"/>
    </row>
    <row r="26" spans="1:36" ht="13.9" customHeight="1" x14ac:dyDescent="0.25">
      <c r="A26" s="243" t="s">
        <v>150</v>
      </c>
      <c r="B26" s="417">
        <v>45541.39</v>
      </c>
      <c r="C26" s="417">
        <v>62</v>
      </c>
      <c r="D26" s="417">
        <v>32736.85</v>
      </c>
      <c r="E26" s="417">
        <v>53</v>
      </c>
      <c r="F26" s="417">
        <v>25628.799999999999</v>
      </c>
      <c r="G26" s="417">
        <v>49</v>
      </c>
      <c r="H26" s="417">
        <v>13599.69</v>
      </c>
      <c r="I26" s="417">
        <v>29</v>
      </c>
      <c r="J26" s="91"/>
      <c r="K26" s="89"/>
      <c r="L26" s="90"/>
      <c r="M26" s="84"/>
      <c r="N26" s="264">
        <f t="shared" si="8"/>
        <v>117506.73</v>
      </c>
      <c r="O26" s="237">
        <f t="shared" si="8"/>
        <v>193</v>
      </c>
      <c r="P26" s="92"/>
      <c r="Q26" s="84"/>
      <c r="R26" s="197"/>
      <c r="S26" s="266" t="s">
        <v>150</v>
      </c>
      <c r="T26" s="239">
        <f>IF(('Form 2'!$C$15+'Form 2'!$H$15)=0,"",B26/('Form 2'!$C$15+'Form 2'!$H$15))</f>
        <v>5.9999999973650341E-3</v>
      </c>
      <c r="U26" s="239">
        <f>IF(('Form 2'!$C$16+'Form 2'!$H$16)=0,"",D26/('Form 2'!$C$16+'Form 2'!$H$16))</f>
        <v>5.9999995124760414E-3</v>
      </c>
      <c r="V26" s="239">
        <f>IF(('Form 2'!$C$17+'Form 2'!$H$17)=0,"",F26/('Form 2'!$C$17+'Form 2'!$H$17))</f>
        <v>5.999999517730093E-3</v>
      </c>
      <c r="W26" s="239">
        <f>IF(('Form 2'!$C$18+'Form 2'!$H$18)=0,"",H26/('Form 2'!$C$18+'Form 2'!$H$18))</f>
        <v>5.9999979881901122E-3</v>
      </c>
      <c r="X26" s="239" t="str">
        <f>IF(('Form 2'!$C$19+'Form 2'!$H$19)=0,"",J26/('Form 2'!$C$19+'Form 2'!$H$19))</f>
        <v/>
      </c>
      <c r="Y26" s="239" t="str">
        <f>IF(('Form 2'!$C$20+'Form 2'!$H$20)=0,"",L26/('Form 2'!$C$20+'Form 2'!$H$20))</f>
        <v/>
      </c>
      <c r="Z26" s="240">
        <f>IF(('Form 2'!$C$21+'Form 2'!$H$21)=0,0,(B26+D26+F26+H26+J26+L26)/('Form 2'!$C$21+'Form 2'!$H$21))</f>
        <v>5.9999995251336204E-3</v>
      </c>
      <c r="AA26" s="197"/>
      <c r="AB26" s="266" t="s">
        <v>150</v>
      </c>
      <c r="AC26" s="241">
        <f t="shared" si="9"/>
        <v>734.53854838709674</v>
      </c>
      <c r="AD26" s="241">
        <f t="shared" si="10"/>
        <v>617.67641509433963</v>
      </c>
      <c r="AE26" s="241">
        <f t="shared" si="11"/>
        <v>523.03673469387752</v>
      </c>
      <c r="AF26" s="241">
        <f t="shared" si="12"/>
        <v>468.95482758620693</v>
      </c>
      <c r="AG26" s="241" t="str">
        <f t="shared" si="13"/>
        <v/>
      </c>
      <c r="AH26" s="241" t="str">
        <f t="shared" si="14"/>
        <v/>
      </c>
      <c r="AI26" s="242">
        <f t="shared" si="15"/>
        <v>608.84316062176163</v>
      </c>
      <c r="AJ26" s="197"/>
    </row>
    <row r="27" spans="1:36" ht="15" customHeight="1" x14ac:dyDescent="0.25">
      <c r="A27" s="243" t="s">
        <v>151</v>
      </c>
      <c r="B27" s="417">
        <v>3355</v>
      </c>
      <c r="C27" s="417">
        <v>61</v>
      </c>
      <c r="D27" s="417">
        <v>2860</v>
      </c>
      <c r="E27" s="417">
        <v>52</v>
      </c>
      <c r="F27" s="417">
        <v>2585</v>
      </c>
      <c r="G27" s="417">
        <v>47</v>
      </c>
      <c r="H27" s="417">
        <v>1595</v>
      </c>
      <c r="I27" s="417">
        <v>29</v>
      </c>
      <c r="J27" s="82"/>
      <c r="K27" s="89"/>
      <c r="L27" s="81"/>
      <c r="M27" s="94"/>
      <c r="N27" s="264">
        <f t="shared" si="8"/>
        <v>10395</v>
      </c>
      <c r="O27" s="237">
        <f t="shared" si="8"/>
        <v>189</v>
      </c>
      <c r="P27" s="93"/>
      <c r="Q27" s="94"/>
      <c r="R27" s="197"/>
      <c r="S27" s="266" t="s">
        <v>151</v>
      </c>
      <c r="T27" s="239">
        <f>IF(('Form 2'!$C$15+'Form 2'!$H$15)=0,"",B27/('Form 2'!$C$15+'Form 2'!$H$15))</f>
        <v>4.4201549384328606E-4</v>
      </c>
      <c r="U27" s="239">
        <f>IF(('Form 2'!$C$16+'Form 2'!$H$16)=0,"",D27/('Form 2'!$C$16+'Form 2'!$H$16))</f>
        <v>5.2417989530701586E-4</v>
      </c>
      <c r="V27" s="239">
        <f>IF(('Form 2'!$C$17+'Form 2'!$H$17)=0,"",F27/('Form 2'!$C$17+'Form 2'!$H$17))</f>
        <v>6.0517850048899242E-4</v>
      </c>
      <c r="W27" s="239">
        <f>IF(('Form 2'!$C$18+'Form 2'!$H$18)=0,"",H27/('Form 2'!$C$18+'Form 2'!$H$18))</f>
        <v>7.0369227468885165E-4</v>
      </c>
      <c r="X27" s="239" t="str">
        <f>IF(('Form 2'!$C$19+'Form 2'!$H$19)=0,"",J27/('Form 2'!$C$19+'Form 2'!$H$19))</f>
        <v/>
      </c>
      <c r="Y27" s="239" t="str">
        <f>IF(('Form 2'!$C$20+'Form 2'!$H$20)=0,"",L27/('Form 2'!$C$20+'Form 2'!$H$20))</f>
        <v/>
      </c>
      <c r="Z27" s="240">
        <f>IF(('Form 2'!$C$21+'Form 2'!$H$21)=0,0,(B27+D27+F27+H27+J27+L27)/('Form 2'!$C$21+'Form 2'!$H$21))</f>
        <v>5.3077806746697816E-4</v>
      </c>
      <c r="AA27" s="197"/>
      <c r="AB27" s="266" t="s">
        <v>151</v>
      </c>
      <c r="AC27" s="241">
        <f t="shared" si="9"/>
        <v>55</v>
      </c>
      <c r="AD27" s="241">
        <f t="shared" si="10"/>
        <v>55</v>
      </c>
      <c r="AE27" s="241">
        <f t="shared" si="11"/>
        <v>55</v>
      </c>
      <c r="AF27" s="241">
        <f t="shared" si="12"/>
        <v>55</v>
      </c>
      <c r="AG27" s="241" t="str">
        <f t="shared" si="13"/>
        <v/>
      </c>
      <c r="AH27" s="241" t="str">
        <f t="shared" si="14"/>
        <v/>
      </c>
      <c r="AI27" s="242">
        <f t="shared" si="15"/>
        <v>55</v>
      </c>
      <c r="AJ27" s="197"/>
    </row>
    <row r="28" spans="1:36" ht="15" customHeight="1" x14ac:dyDescent="0.25">
      <c r="A28" s="243" t="s">
        <v>152</v>
      </c>
      <c r="B28" s="417">
        <v>45541.39</v>
      </c>
      <c r="C28" s="417">
        <v>62</v>
      </c>
      <c r="D28" s="417">
        <v>32736.85</v>
      </c>
      <c r="E28" s="417">
        <v>53</v>
      </c>
      <c r="F28" s="417">
        <v>25628.799999999999</v>
      </c>
      <c r="G28" s="417">
        <v>49</v>
      </c>
      <c r="H28" s="417">
        <v>13599.69</v>
      </c>
      <c r="I28" s="417">
        <v>29</v>
      </c>
      <c r="J28" s="91"/>
      <c r="K28" s="89"/>
      <c r="L28" s="90"/>
      <c r="M28" s="84"/>
      <c r="N28" s="264">
        <f t="shared" si="8"/>
        <v>117506.73</v>
      </c>
      <c r="O28" s="237">
        <f t="shared" si="8"/>
        <v>193</v>
      </c>
      <c r="P28" s="92"/>
      <c r="Q28" s="84"/>
      <c r="R28" s="197"/>
      <c r="S28" s="266" t="s">
        <v>152</v>
      </c>
      <c r="T28" s="239">
        <f>IF(('Form 2'!$C$15+'Form 2'!$H$15)=0,"",B28/('Form 2'!$C$15+'Form 2'!$H$15))</f>
        <v>5.9999999973650341E-3</v>
      </c>
      <c r="U28" s="239">
        <f>IF(('Form 2'!$C$16+'Form 2'!$H$16)=0,"",D28/('Form 2'!$C$16+'Form 2'!$H$16))</f>
        <v>5.9999995124760414E-3</v>
      </c>
      <c r="V28" s="239">
        <f>IF(('Form 2'!$C$17+'Form 2'!$H$17)=0,"",F28/('Form 2'!$C$17+'Form 2'!$H$17))</f>
        <v>5.999999517730093E-3</v>
      </c>
      <c r="W28" s="239">
        <f>IF(('Form 2'!$C$18+'Form 2'!$H$18)=0,"",H28/('Form 2'!$C$18+'Form 2'!$H$18))</f>
        <v>5.9999979881901122E-3</v>
      </c>
      <c r="X28" s="239" t="str">
        <f>IF(('Form 2'!$C$19+'Form 2'!$H$19)=0,"",J28/('Form 2'!$C$19+'Form 2'!$H$19))</f>
        <v/>
      </c>
      <c r="Y28" s="239" t="str">
        <f>IF(('Form 2'!$C$20+'Form 2'!$H$20)=0,"",L28/('Form 2'!$C$20+'Form 2'!$H$20))</f>
        <v/>
      </c>
      <c r="Z28" s="240">
        <f>IF(('Form 2'!$C$21+'Form 2'!$H$21)=0,0,(B28+D28+F28+H28+J28+L28)/('Form 2'!$C$21+'Form 2'!$H$21))</f>
        <v>5.9999995251336204E-3</v>
      </c>
      <c r="AA28" s="197"/>
      <c r="AB28" s="266" t="s">
        <v>152</v>
      </c>
      <c r="AC28" s="241">
        <f t="shared" si="9"/>
        <v>734.53854838709674</v>
      </c>
      <c r="AD28" s="241">
        <f t="shared" si="10"/>
        <v>617.67641509433963</v>
      </c>
      <c r="AE28" s="241">
        <f t="shared" si="11"/>
        <v>523.03673469387752</v>
      </c>
      <c r="AF28" s="241">
        <f t="shared" si="12"/>
        <v>468.95482758620693</v>
      </c>
      <c r="AG28" s="241" t="str">
        <f t="shared" si="13"/>
        <v/>
      </c>
      <c r="AH28" s="241" t="str">
        <f t="shared" si="14"/>
        <v/>
      </c>
      <c r="AI28" s="242">
        <f t="shared" si="15"/>
        <v>608.84316062176163</v>
      </c>
      <c r="AJ28" s="197"/>
    </row>
    <row r="29" spans="1:36" ht="15" customHeight="1" thickBot="1" x14ac:dyDescent="0.3">
      <c r="A29" s="247" t="s">
        <v>153</v>
      </c>
      <c r="B29" s="104"/>
      <c r="C29" s="105"/>
      <c r="D29" s="106"/>
      <c r="E29" s="96"/>
      <c r="F29" s="107"/>
      <c r="G29" s="96"/>
      <c r="H29" s="106"/>
      <c r="I29" s="96"/>
      <c r="J29" s="107"/>
      <c r="K29" s="96"/>
      <c r="L29" s="106"/>
      <c r="M29" s="98"/>
      <c r="N29" s="269">
        <f t="shared" si="8"/>
        <v>0</v>
      </c>
      <c r="O29" s="249">
        <f t="shared" si="8"/>
        <v>0</v>
      </c>
      <c r="P29" s="97"/>
      <c r="Q29" s="98"/>
      <c r="R29" s="197"/>
      <c r="S29" s="266" t="s">
        <v>153</v>
      </c>
      <c r="T29" s="239">
        <f>IF(('Form 2'!$C$15+'Form 2'!$H$15)=0,"",B29/('Form 2'!$C$15+'Form 2'!$H$15))</f>
        <v>0</v>
      </c>
      <c r="U29" s="239">
        <f>IF(('Form 2'!$C$16+'Form 2'!$H$16)=0,"",D29/('Form 2'!$C$16+'Form 2'!$H$16))</f>
        <v>0</v>
      </c>
      <c r="V29" s="239">
        <f>IF(('Form 2'!$C$17+'Form 2'!$H$17)=0,"",F29/('Form 2'!$C$17+'Form 2'!$H$17))</f>
        <v>0</v>
      </c>
      <c r="W29" s="239">
        <f>IF(('Form 2'!$C$18+'Form 2'!$H$18)=0,"",H29/('Form 2'!$C$18+'Form 2'!$H$18))</f>
        <v>0</v>
      </c>
      <c r="X29" s="239" t="str">
        <f>IF(('Form 2'!$C$19+'Form 2'!$H$19)=0,"",J29/('Form 2'!$C$19+'Form 2'!$H$19))</f>
        <v/>
      </c>
      <c r="Y29" s="239" t="str">
        <f>IF(('Form 2'!$C$20+'Form 2'!$H$20)=0,"",L29/('Form 2'!$C$20+'Form 2'!$H$20))</f>
        <v/>
      </c>
      <c r="Z29" s="240">
        <f>IF(('Form 2'!$C$21+'Form 2'!$H$21)=0,0,(B29+D29+F29+H29+J29+L29)/('Form 2'!$C$21+'Form 2'!$H$21))</f>
        <v>0</v>
      </c>
      <c r="AA29" s="197"/>
      <c r="AB29" s="266" t="s">
        <v>153</v>
      </c>
      <c r="AC29" s="241" t="str">
        <f t="shared" si="9"/>
        <v/>
      </c>
      <c r="AD29" s="241" t="str">
        <f t="shared" si="10"/>
        <v/>
      </c>
      <c r="AE29" s="241" t="str">
        <f t="shared" si="11"/>
        <v/>
      </c>
      <c r="AF29" s="241" t="str">
        <f t="shared" si="12"/>
        <v/>
      </c>
      <c r="AG29" s="241" t="str">
        <f t="shared" si="13"/>
        <v/>
      </c>
      <c r="AH29" s="241" t="str">
        <f t="shared" si="14"/>
        <v/>
      </c>
      <c r="AI29" s="242" t="str">
        <f t="shared" si="15"/>
        <v/>
      </c>
      <c r="AJ29" s="197"/>
    </row>
    <row r="30" spans="1:36" ht="15" customHeight="1" thickBot="1" x14ac:dyDescent="0.3">
      <c r="A30" s="191" t="s">
        <v>154</v>
      </c>
      <c r="B30" s="250">
        <f>SUM(B19:B29)</f>
        <v>1979096.72</v>
      </c>
      <c r="C30" s="251">
        <f>MAX(C19:C29)</f>
        <v>62</v>
      </c>
      <c r="D30" s="252">
        <f>SUM(D19:D29)</f>
        <v>1462633.5400000003</v>
      </c>
      <c r="E30" s="251">
        <f>MAX(E19:E29)</f>
        <v>53</v>
      </c>
      <c r="F30" s="250">
        <f>SUM(F19:F29)</f>
        <v>1219515.8700000001</v>
      </c>
      <c r="G30" s="251">
        <f>MAX(G19:G29)</f>
        <v>49</v>
      </c>
      <c r="H30" s="252">
        <f>SUM(H19:H29)</f>
        <v>677283.8899999999</v>
      </c>
      <c r="I30" s="251">
        <f>MAX(I19:I29)</f>
        <v>29</v>
      </c>
      <c r="J30" s="250">
        <f>SUM(J19:J29)</f>
        <v>0</v>
      </c>
      <c r="K30" s="251">
        <f>MAX(K19:K29)</f>
        <v>0</v>
      </c>
      <c r="L30" s="252">
        <f>SUM(L19:L29)</f>
        <v>0</v>
      </c>
      <c r="M30" s="251">
        <f>MAX(M19:M29)</f>
        <v>0</v>
      </c>
      <c r="N30" s="252">
        <f>SUM(N19:N29)</f>
        <v>5338530.0200000014</v>
      </c>
      <c r="O30" s="251">
        <f>MAX(O19:O29)</f>
        <v>193</v>
      </c>
      <c r="P30" s="253">
        <f>SUM(P19:P29)</f>
        <v>0</v>
      </c>
      <c r="Q30" s="251">
        <f>MAX(Q19:Q29)</f>
        <v>0</v>
      </c>
      <c r="R30" s="197"/>
      <c r="S30" s="270" t="s">
        <v>154</v>
      </c>
      <c r="T30" s="271">
        <f>IF(('Form 2'!$C$15+'Form 2'!$H$15)=0,0,B30/('Form 2'!$C$15+'Form 2'!$H$15))</f>
        <v>0.26074259733365951</v>
      </c>
      <c r="U30" s="271">
        <f>IF(('Form 2'!$C$16+'Form 2'!$H$16)=0,0,D30/('Form 2'!$C$16+'Form 2'!$H$16))</f>
        <v>0.26807101254186366</v>
      </c>
      <c r="V30" s="271">
        <f>IF(('Form 2'!$C$17+'Form 2'!$H$17)=0,0,F30/('Form 2'!$C$17+'Form 2'!$H$17))</f>
        <v>0.28550281838651032</v>
      </c>
      <c r="W30" s="271">
        <f>IF(('Form 2'!$C$18+'Form 2'!$H$18)=0,0,H30/('Form 2'!$C$18+'Form 2'!$H$18))</f>
        <v>0.29880842706220306</v>
      </c>
      <c r="X30" s="271">
        <f>IF(('Form 2'!$C$19+'Form 2'!$H$19)=0,0,J30/('Form 2'!$C$19+'Form 2'!$H$19))</f>
        <v>0</v>
      </c>
      <c r="Y30" s="271">
        <f>IF(('Form 2'!$C$20+'Form 2'!$H$20)=0,0,L30/('Form 2'!$C$20+'Form 2'!$H$20))</f>
        <v>0</v>
      </c>
      <c r="Z30" s="272">
        <f>IF(('Form 2'!$C$21+'Form 2'!$H$21)=0,0,(B30+D30+F30+H30+J30+L30)/('Form 2'!$C$21+'Form 2'!$H$21))</f>
        <v>0.2725901536440643</v>
      </c>
      <c r="AA30" s="197"/>
      <c r="AB30" s="270" t="s">
        <v>154</v>
      </c>
      <c r="AC30" s="257">
        <f t="shared" si="9"/>
        <v>31920.914838709676</v>
      </c>
      <c r="AD30" s="257">
        <f t="shared" si="10"/>
        <v>27596.859245283023</v>
      </c>
      <c r="AE30" s="257">
        <f t="shared" si="11"/>
        <v>24888.078979591839</v>
      </c>
      <c r="AF30" s="257">
        <f t="shared" si="12"/>
        <v>23354.616896551721</v>
      </c>
      <c r="AG30" s="257" t="str">
        <f t="shared" si="13"/>
        <v/>
      </c>
      <c r="AH30" s="257" t="str">
        <f t="shared" si="14"/>
        <v/>
      </c>
      <c r="AI30" s="258">
        <f t="shared" si="15"/>
        <v>27660.777305699485</v>
      </c>
      <c r="AJ30" s="197"/>
    </row>
    <row r="31" spans="1:36" ht="16.5" customHeight="1" thickTop="1" thickBot="1" x14ac:dyDescent="0.3">
      <c r="A31" s="259" t="s">
        <v>156</v>
      </c>
      <c r="B31" s="260"/>
      <c r="C31" s="260"/>
      <c r="D31" s="260"/>
      <c r="E31" s="260"/>
      <c r="F31" s="260"/>
      <c r="G31" s="260"/>
      <c r="H31" s="260"/>
      <c r="I31" s="260"/>
      <c r="J31" s="260"/>
      <c r="K31" s="260"/>
      <c r="L31" s="260"/>
      <c r="M31" s="260"/>
      <c r="N31" s="260"/>
      <c r="O31" s="261"/>
      <c r="P31" s="262"/>
      <c r="Q31" s="262"/>
      <c r="R31" s="197"/>
      <c r="S31" s="263"/>
      <c r="T31" s="273" t="s">
        <v>128</v>
      </c>
      <c r="U31" s="273" t="s">
        <v>129</v>
      </c>
      <c r="V31" s="273" t="s">
        <v>130</v>
      </c>
      <c r="W31" s="273" t="s">
        <v>131</v>
      </c>
      <c r="X31" s="273" t="s">
        <v>132</v>
      </c>
      <c r="Y31" s="273" t="s">
        <v>133</v>
      </c>
      <c r="Z31" s="274" t="s">
        <v>141</v>
      </c>
      <c r="AA31" s="197"/>
      <c r="AB31" s="263"/>
      <c r="AC31" s="234" t="s">
        <v>128</v>
      </c>
      <c r="AD31" s="234" t="s">
        <v>129</v>
      </c>
      <c r="AE31" s="234" t="s">
        <v>130</v>
      </c>
      <c r="AF31" s="234" t="s">
        <v>131</v>
      </c>
      <c r="AG31" s="234" t="s">
        <v>132</v>
      </c>
      <c r="AH31" s="234" t="s">
        <v>133</v>
      </c>
      <c r="AI31" s="235" t="s">
        <v>141</v>
      </c>
      <c r="AJ31" s="197"/>
    </row>
    <row r="32" spans="1:36" ht="13.9" customHeight="1" x14ac:dyDescent="0.25">
      <c r="A32" s="199" t="s">
        <v>142</v>
      </c>
      <c r="B32" s="275">
        <f>(B6+(B19*'Form 1'!K31))</f>
        <v>1326582.190908005</v>
      </c>
      <c r="C32" s="276">
        <f t="shared" ref="C32:C42" si="16">C19+C6</f>
        <v>163</v>
      </c>
      <c r="D32" s="277">
        <f>(D6+(D19*'Form 1'!K31))</f>
        <v>964971.64363560395</v>
      </c>
      <c r="E32" s="278">
        <f t="shared" ref="E32:E42" si="17">E19+E6</f>
        <v>152</v>
      </c>
      <c r="F32" s="275">
        <f>(F6+(F19*'Form 1'!K31))</f>
        <v>777851.85727212951</v>
      </c>
      <c r="G32" s="276">
        <f t="shared" ref="G32:G42" si="18">G19+G6</f>
        <v>145</v>
      </c>
      <c r="H32" s="277">
        <f>(H6+(H19*'Form 1'!K31))</f>
        <v>347704.01272695384</v>
      </c>
      <c r="I32" s="278">
        <f t="shared" ref="I32:I42" si="19">I19+I6</f>
        <v>73</v>
      </c>
      <c r="J32" s="275">
        <f>(J6+(J19*'Form 1'!K31))</f>
        <v>0</v>
      </c>
      <c r="K32" s="276">
        <f t="shared" ref="K32:K42" si="20">K19+K6</f>
        <v>0</v>
      </c>
      <c r="L32" s="277">
        <f>(L6+(L19*'Form 1'!K31))</f>
        <v>0</v>
      </c>
      <c r="M32" s="278">
        <f t="shared" ref="M32:M42" si="21">M19+M6</f>
        <v>0</v>
      </c>
      <c r="N32" s="277">
        <f>(N6+(N19*'Form 1'!K31))</f>
        <v>3417109.7045426928</v>
      </c>
      <c r="O32" s="278">
        <f t="shared" ref="O32:O42" si="22">O19+O6</f>
        <v>533</v>
      </c>
      <c r="P32" s="279">
        <f>(P6+(P19*'Form 1'!K31))</f>
        <v>0</v>
      </c>
      <c r="Q32" s="278">
        <f t="shared" ref="Q32:Q42" si="23">Q19+Q6</f>
        <v>0</v>
      </c>
      <c r="R32" s="197"/>
      <c r="S32" s="266" t="s">
        <v>142</v>
      </c>
      <c r="T32" s="239">
        <f>IF(('Form 2'!$C$23+'Form 2'!$H$23)=0,"",B32/('Form 2'!$C$23+'Form 2'!$H$23))</f>
        <v>7.8923738983796787E-2</v>
      </c>
      <c r="U32" s="239">
        <f>IF(('Form 2'!$C$24+'Form 2'!$H$24)=0,"",D32/('Form 2'!$C$24+'Form 2'!$H$24))</f>
        <v>7.8094579059293151E-2</v>
      </c>
      <c r="V32" s="239">
        <f>IF(('Form 2'!$C$25+'Form 2'!$H$25)=0,"",F32/('Form 2'!$C$25+'Form 2'!$H$25))</f>
        <v>7.6487732470790548E-2</v>
      </c>
      <c r="W32" s="239">
        <f>IF(('Form 2'!$C$26+'Form 2'!$H$26)=0,"",H32/('Form 2'!$C$26+'Form 2'!$H$26))</f>
        <v>7.5525054995296007E-2</v>
      </c>
      <c r="X32" s="239" t="str">
        <f>IF(('Form 2'!$C$27+'Form 2'!$H$27)=0,"",J32/('Form 2'!$C$27+'Form 2'!$H$27))</f>
        <v/>
      </c>
      <c r="Y32" s="239" t="str">
        <f>IF(('Form 2'!$C$28+'Form 2'!$H$28)=0,"",L32/('Form 2'!$C$28+'Form 2'!$H$28))</f>
        <v/>
      </c>
      <c r="Z32" s="240">
        <f>IF(('Form 2'!$C$29+'Form 2'!$H$29)=0,0,(B32+D32+F32+H32+J32+L32)/('Form 2'!$C$29+'Form 2'!$H$29))</f>
        <v>7.7770629100787789E-2</v>
      </c>
      <c r="AA32" s="197"/>
      <c r="AB32" s="266" t="s">
        <v>142</v>
      </c>
      <c r="AC32" s="241">
        <f t="shared" ref="AC32:AC43" si="24">IF(B32=0,IF(C32=0,"","CHECK"),IF(C32=0,"CHECK",B32/C32))</f>
        <v>8138.5410485153679</v>
      </c>
      <c r="AD32" s="241">
        <f t="shared" ref="AD32:AD43" si="25">IF(D32=0,IF(E32=0,"","CHECK"),IF(E32=0,"CHECK",D32/E32))</f>
        <v>6348.4976554973946</v>
      </c>
      <c r="AE32" s="241">
        <f t="shared" ref="AE32:AE43" si="26">IF(F32=0,IF(G32=0,"","CHECK"),IF(G32=0,"CHECK",F32/G32))</f>
        <v>5364.4955673939967</v>
      </c>
      <c r="AF32" s="241">
        <f t="shared" ref="AF32:AF43" si="27">IF(H32=0,IF(I32=0,"","CHECK"),IF(I32=0,"CHECK",H32/I32))</f>
        <v>4763.0686674925182</v>
      </c>
      <c r="AG32" s="241" t="str">
        <f t="shared" ref="AG32:AG43" si="28">IF(J32=0,IF(K32=0,"","CHECK"),IF(K32=0,"CHECK",J32/K32))</f>
        <v/>
      </c>
      <c r="AH32" s="241" t="str">
        <f t="shared" ref="AH32:AH43" si="29">IF(L32=0,IF(M32=0,"","CHECK"),IF(M32=0,"CHECK",L32/M32))</f>
        <v/>
      </c>
      <c r="AI32" s="242">
        <f t="shared" ref="AI32:AI43" si="30">IF((B32+D32+F32+H32+J32+L32)=0,IF((C32+E32+G32+I32+K32+M32)=0,"","CHECK"),IF((C32+E32+G32+I32+K32+M32)=0,"CHECK",(B32+D32+F32+H32+J32+L32)/(C32+E32+G32+I32+K32+M32)))</f>
        <v>6411.0876257836626</v>
      </c>
      <c r="AJ32" s="197"/>
    </row>
    <row r="33" spans="1:36" ht="13.9" customHeight="1" x14ac:dyDescent="0.25">
      <c r="A33" s="200" t="s">
        <v>157</v>
      </c>
      <c r="B33" s="280">
        <f>B20+B7</f>
        <v>1994801.08</v>
      </c>
      <c r="C33" s="281">
        <f t="shared" si="16"/>
        <v>156</v>
      </c>
      <c r="D33" s="282">
        <f>D20+D7</f>
        <v>1778073.6000000001</v>
      </c>
      <c r="E33" s="281">
        <f t="shared" si="17"/>
        <v>149</v>
      </c>
      <c r="F33" s="280">
        <f>F20+F7</f>
        <v>1495385.02</v>
      </c>
      <c r="G33" s="281">
        <f t="shared" si="18"/>
        <v>125</v>
      </c>
      <c r="H33" s="282">
        <f>H20+H7</f>
        <v>789874.72</v>
      </c>
      <c r="I33" s="283">
        <f t="shared" si="19"/>
        <v>64</v>
      </c>
      <c r="J33" s="280">
        <f>J20+J7</f>
        <v>0</v>
      </c>
      <c r="K33" s="281">
        <f t="shared" si="20"/>
        <v>0</v>
      </c>
      <c r="L33" s="282">
        <f>L20+L7</f>
        <v>0</v>
      </c>
      <c r="M33" s="283">
        <f t="shared" si="21"/>
        <v>0</v>
      </c>
      <c r="N33" s="282">
        <f>N20+N7</f>
        <v>6058134.4200000009</v>
      </c>
      <c r="O33" s="283">
        <f t="shared" si="22"/>
        <v>494</v>
      </c>
      <c r="P33" s="284">
        <f>P20+P7</f>
        <v>0</v>
      </c>
      <c r="Q33" s="283">
        <f t="shared" si="23"/>
        <v>0</v>
      </c>
      <c r="R33" s="197"/>
      <c r="S33" s="266" t="s">
        <v>143</v>
      </c>
      <c r="T33" s="239">
        <f>IF(('Form 2'!$C$23+'Form 2'!$H$23)=0,"",B33/('Form 2'!$C$23+'Form 2'!$H$23))</f>
        <v>0.11867878284628186</v>
      </c>
      <c r="U33" s="239">
        <f>IF(('Form 2'!$C$24+'Form 2'!$H$24)=0,"",D33/('Form 2'!$C$24+'Form 2'!$H$24))</f>
        <v>0.14389843498953428</v>
      </c>
      <c r="V33" s="239">
        <f>IF(('Form 2'!$C$25+'Form 2'!$H$25)=0,"",F33/('Form 2'!$C$25+'Form 2'!$H$25))</f>
        <v>0.14704420678727351</v>
      </c>
      <c r="W33" s="239">
        <f>IF(('Form 2'!$C$26+'Form 2'!$H$26)=0,"",H33/('Form 2'!$C$26+'Form 2'!$H$26))</f>
        <v>0.17156929308791261</v>
      </c>
      <c r="X33" s="239" t="str">
        <f>IF(('Form 2'!$C$27+'Form 2'!$H$27)=0,"",J33/('Form 2'!$C$27+'Form 2'!$H$27))</f>
        <v/>
      </c>
      <c r="Y33" s="239" t="str">
        <f>IF(('Form 2'!$C$28+'Form 2'!$H$28)=0,"",L33/('Form 2'!$C$28+'Form 2'!$H$28))</f>
        <v/>
      </c>
      <c r="Z33" s="240">
        <f>IF(('Form 2'!$C$29+'Form 2'!$H$29)=0,0,(B33+D33+F33+H33+J33+L33)/('Form 2'!$C$29+'Form 2'!$H$29))</f>
        <v>0.13787819700204473</v>
      </c>
      <c r="AA33" s="197"/>
      <c r="AB33" s="266" t="s">
        <v>143</v>
      </c>
      <c r="AC33" s="241">
        <f t="shared" si="24"/>
        <v>12787.18641025641</v>
      </c>
      <c r="AD33" s="241">
        <f t="shared" si="25"/>
        <v>11933.379865771813</v>
      </c>
      <c r="AE33" s="241">
        <f t="shared" si="26"/>
        <v>11963.08016</v>
      </c>
      <c r="AF33" s="241">
        <f t="shared" si="27"/>
        <v>12341.7925</v>
      </c>
      <c r="AG33" s="241" t="str">
        <f t="shared" si="28"/>
        <v/>
      </c>
      <c r="AH33" s="241" t="str">
        <f t="shared" si="29"/>
        <v/>
      </c>
      <c r="AI33" s="242">
        <f t="shared" si="30"/>
        <v>12263.43</v>
      </c>
      <c r="AJ33" s="197"/>
    </row>
    <row r="34" spans="1:36" ht="13.9" customHeight="1" x14ac:dyDescent="0.25">
      <c r="A34" s="200" t="s">
        <v>158</v>
      </c>
      <c r="B34" s="280">
        <f>B21+B8</f>
        <v>0</v>
      </c>
      <c r="C34" s="281">
        <f t="shared" si="16"/>
        <v>0</v>
      </c>
      <c r="D34" s="282">
        <f>D21+D8</f>
        <v>0</v>
      </c>
      <c r="E34" s="281">
        <f t="shared" si="17"/>
        <v>0</v>
      </c>
      <c r="F34" s="280">
        <f>F21+F8</f>
        <v>0</v>
      </c>
      <c r="G34" s="281">
        <f t="shared" si="18"/>
        <v>0</v>
      </c>
      <c r="H34" s="282">
        <f>H21+H8</f>
        <v>0</v>
      </c>
      <c r="I34" s="283">
        <f t="shared" si="19"/>
        <v>0</v>
      </c>
      <c r="J34" s="280">
        <f>J21+J8</f>
        <v>0</v>
      </c>
      <c r="K34" s="281">
        <f t="shared" si="20"/>
        <v>0</v>
      </c>
      <c r="L34" s="282">
        <f>L21+L8</f>
        <v>0</v>
      </c>
      <c r="M34" s="283">
        <f t="shared" si="21"/>
        <v>0</v>
      </c>
      <c r="N34" s="282">
        <f>N21+N8</f>
        <v>0</v>
      </c>
      <c r="O34" s="283">
        <f t="shared" si="22"/>
        <v>0</v>
      </c>
      <c r="P34" s="284">
        <f>P21+P8</f>
        <v>0</v>
      </c>
      <c r="Q34" s="283">
        <f t="shared" si="23"/>
        <v>0</v>
      </c>
      <c r="R34" s="197"/>
      <c r="S34" s="266" t="s">
        <v>144</v>
      </c>
      <c r="T34" s="239">
        <f>IF(('Form 2'!$C$23+'Form 2'!$H$23)=0,"",B34/('Form 2'!$C$23+'Form 2'!$H$23))</f>
        <v>0</v>
      </c>
      <c r="U34" s="239">
        <f>IF(('Form 2'!$C$24+'Form 2'!$H$24)=0,"",D34/('Form 2'!$C$24+'Form 2'!$H$24))</f>
        <v>0</v>
      </c>
      <c r="V34" s="239">
        <f>IF(('Form 2'!$C$25+'Form 2'!$H$25)=0,"",F34/('Form 2'!$C$25+'Form 2'!$H$25))</f>
        <v>0</v>
      </c>
      <c r="W34" s="239">
        <f>IF(('Form 2'!$C$26+'Form 2'!$H$26)=0,"",H34/('Form 2'!$C$26+'Form 2'!$H$26))</f>
        <v>0</v>
      </c>
      <c r="X34" s="239" t="str">
        <f>IF(('Form 2'!$C$27+'Form 2'!$H$27)=0,"",J34/('Form 2'!$C$27+'Form 2'!$H$27))</f>
        <v/>
      </c>
      <c r="Y34" s="239" t="str">
        <f>IF(('Form 2'!$C$28+'Form 2'!$H$28)=0,"",L34/('Form 2'!$C$28+'Form 2'!$H$28))</f>
        <v/>
      </c>
      <c r="Z34" s="240">
        <f>IF(('Form 2'!$C$29+'Form 2'!$H$29)=0,0,(B34+D34+F34+H34+J34+L34)/('Form 2'!$C$29+'Form 2'!$H$29))</f>
        <v>0</v>
      </c>
      <c r="AA34" s="197"/>
      <c r="AB34" s="266" t="s">
        <v>144</v>
      </c>
      <c r="AC34" s="241" t="str">
        <f t="shared" si="24"/>
        <v/>
      </c>
      <c r="AD34" s="241" t="str">
        <f t="shared" si="25"/>
        <v/>
      </c>
      <c r="AE34" s="241" t="str">
        <f t="shared" si="26"/>
        <v/>
      </c>
      <c r="AF34" s="241" t="str">
        <f t="shared" si="27"/>
        <v/>
      </c>
      <c r="AG34" s="241" t="str">
        <f t="shared" si="28"/>
        <v/>
      </c>
      <c r="AH34" s="241" t="str">
        <f t="shared" si="29"/>
        <v/>
      </c>
      <c r="AI34" s="242" t="str">
        <f t="shared" si="30"/>
        <v/>
      </c>
      <c r="AJ34" s="197"/>
    </row>
    <row r="35" spans="1:36" ht="24" customHeight="1" x14ac:dyDescent="0.25">
      <c r="A35" s="244" t="s">
        <v>145</v>
      </c>
      <c r="B35" s="285">
        <f>B22+B9</f>
        <v>0</v>
      </c>
      <c r="C35" s="281">
        <f t="shared" si="16"/>
        <v>0</v>
      </c>
      <c r="D35" s="282">
        <f>D22+D9</f>
        <v>0</v>
      </c>
      <c r="E35" s="281">
        <f t="shared" si="17"/>
        <v>0</v>
      </c>
      <c r="F35" s="280">
        <f>F22+F9</f>
        <v>0</v>
      </c>
      <c r="G35" s="281">
        <f t="shared" si="18"/>
        <v>0</v>
      </c>
      <c r="H35" s="282">
        <f>H22+H9</f>
        <v>0</v>
      </c>
      <c r="I35" s="283">
        <f t="shared" si="19"/>
        <v>0</v>
      </c>
      <c r="J35" s="280">
        <f>J22+J9</f>
        <v>0</v>
      </c>
      <c r="K35" s="281">
        <f t="shared" si="20"/>
        <v>0</v>
      </c>
      <c r="L35" s="282">
        <f>L22+L9</f>
        <v>0</v>
      </c>
      <c r="M35" s="283">
        <f t="shared" si="21"/>
        <v>0</v>
      </c>
      <c r="N35" s="282">
        <f>N22+N9</f>
        <v>0</v>
      </c>
      <c r="O35" s="283">
        <f t="shared" si="22"/>
        <v>0</v>
      </c>
      <c r="P35" s="284">
        <f>P22+P9</f>
        <v>0</v>
      </c>
      <c r="Q35" s="283">
        <f t="shared" si="23"/>
        <v>0</v>
      </c>
      <c r="R35" s="197"/>
      <c r="S35" s="267" t="s">
        <v>146</v>
      </c>
      <c r="T35" s="239">
        <f>IF(('Form 2'!$C$23+'Form 2'!$H$23)=0,"",B35/('Form 2'!$C$23+'Form 2'!$H$23))</f>
        <v>0</v>
      </c>
      <c r="U35" s="239">
        <f>IF(('Form 2'!$C$24+'Form 2'!$H$24)=0,"",D35/('Form 2'!$C$24+'Form 2'!$H$24))</f>
        <v>0</v>
      </c>
      <c r="V35" s="239">
        <f>IF(('Form 2'!$C$25+'Form 2'!$H$25)=0,"",F35/('Form 2'!$C$25+'Form 2'!$H$25))</f>
        <v>0</v>
      </c>
      <c r="W35" s="239">
        <f>IF(('Form 2'!$C$26+'Form 2'!$H$26)=0,"",H35/('Form 2'!$C$26+'Form 2'!$H$26))</f>
        <v>0</v>
      </c>
      <c r="X35" s="239" t="str">
        <f>IF(('Form 2'!$C$27+'Form 2'!$H$27)=0,"",J35/('Form 2'!$C$27+'Form 2'!$H$27))</f>
        <v/>
      </c>
      <c r="Y35" s="239" t="str">
        <f>IF(('Form 2'!$C$28+'Form 2'!$H$28)=0,"",L35/('Form 2'!$C$28+'Form 2'!$H$28))</f>
        <v/>
      </c>
      <c r="Z35" s="240">
        <f>IF(('Form 2'!$C$29+'Form 2'!$H$29)=0,0,(B35+D35+F35+H35+J35+L35)/('Form 2'!$C$29+'Form 2'!$H$29))</f>
        <v>0</v>
      </c>
      <c r="AA35" s="197"/>
      <c r="AB35" s="268" t="s">
        <v>146</v>
      </c>
      <c r="AC35" s="241" t="str">
        <f t="shared" si="24"/>
        <v/>
      </c>
      <c r="AD35" s="241" t="str">
        <f t="shared" si="25"/>
        <v/>
      </c>
      <c r="AE35" s="241" t="str">
        <f t="shared" si="26"/>
        <v/>
      </c>
      <c r="AF35" s="241" t="str">
        <f t="shared" si="27"/>
        <v/>
      </c>
      <c r="AG35" s="241" t="str">
        <f t="shared" si="28"/>
        <v/>
      </c>
      <c r="AH35" s="241" t="str">
        <f t="shared" si="29"/>
        <v/>
      </c>
      <c r="AI35" s="242" t="str">
        <f t="shared" si="30"/>
        <v/>
      </c>
      <c r="AJ35" s="197"/>
    </row>
    <row r="36" spans="1:36" ht="13.9" customHeight="1" x14ac:dyDescent="0.25">
      <c r="A36" s="200" t="s">
        <v>159</v>
      </c>
      <c r="B36" s="280">
        <f>B23+B10</f>
        <v>0</v>
      </c>
      <c r="C36" s="281">
        <f t="shared" si="16"/>
        <v>0</v>
      </c>
      <c r="D36" s="285">
        <f>D23+D10</f>
        <v>0</v>
      </c>
      <c r="E36" s="281">
        <f t="shared" si="17"/>
        <v>0</v>
      </c>
      <c r="F36" s="280">
        <f>F23+F10</f>
        <v>0</v>
      </c>
      <c r="G36" s="281">
        <f t="shared" si="18"/>
        <v>0</v>
      </c>
      <c r="H36" s="285">
        <f>H23+H10</f>
        <v>0</v>
      </c>
      <c r="I36" s="283">
        <f t="shared" si="19"/>
        <v>0</v>
      </c>
      <c r="J36" s="280">
        <f>J23+J10</f>
        <v>0</v>
      </c>
      <c r="K36" s="281">
        <f t="shared" si="20"/>
        <v>0</v>
      </c>
      <c r="L36" s="285">
        <f>L23+L10</f>
        <v>0</v>
      </c>
      <c r="M36" s="283">
        <f t="shared" si="21"/>
        <v>0</v>
      </c>
      <c r="N36" s="285">
        <f>N23+N10</f>
        <v>0</v>
      </c>
      <c r="O36" s="283">
        <f t="shared" si="22"/>
        <v>0</v>
      </c>
      <c r="P36" s="284">
        <f>P23+P10</f>
        <v>0</v>
      </c>
      <c r="Q36" s="283">
        <f t="shared" si="23"/>
        <v>0</v>
      </c>
      <c r="R36" s="197"/>
      <c r="S36" s="266" t="s">
        <v>147</v>
      </c>
      <c r="T36" s="239">
        <f>IF(('Form 2'!$C$23+'Form 2'!$H$23)=0,"",B36/('Form 2'!$C$23+'Form 2'!$H$23))</f>
        <v>0</v>
      </c>
      <c r="U36" s="239">
        <f>IF(('Form 2'!$C$24+'Form 2'!$H$24)=0,"",D36/('Form 2'!$C$24+'Form 2'!$H$24))</f>
        <v>0</v>
      </c>
      <c r="V36" s="239">
        <f>IF(('Form 2'!$C$25+'Form 2'!$H$25)=0,"",F36/('Form 2'!$C$25+'Form 2'!$H$25))</f>
        <v>0</v>
      </c>
      <c r="W36" s="239">
        <f>IF(('Form 2'!$C$26+'Form 2'!$H$26)=0,"",H36/('Form 2'!$C$26+'Form 2'!$H$26))</f>
        <v>0</v>
      </c>
      <c r="X36" s="239" t="str">
        <f>IF(('Form 2'!$C$27+'Form 2'!$H$27)=0,"",J36/('Form 2'!$C$27+'Form 2'!$H$27))</f>
        <v/>
      </c>
      <c r="Y36" s="239" t="str">
        <f>IF(('Form 2'!$C$28+'Form 2'!$H$28)=0,"",L36/('Form 2'!$C$28+'Form 2'!$H$28))</f>
        <v/>
      </c>
      <c r="Z36" s="240">
        <f>IF(('Form 2'!$C$29+'Form 2'!$H$29)=0,0,(B36+D36+F36+H36+J36+L36)/('Form 2'!$C$29+'Form 2'!$H$29))</f>
        <v>0</v>
      </c>
      <c r="AA36" s="197"/>
      <c r="AB36" s="266" t="s">
        <v>147</v>
      </c>
      <c r="AC36" s="241" t="str">
        <f t="shared" si="24"/>
        <v/>
      </c>
      <c r="AD36" s="241" t="str">
        <f t="shared" si="25"/>
        <v/>
      </c>
      <c r="AE36" s="241" t="str">
        <f t="shared" si="26"/>
        <v/>
      </c>
      <c r="AF36" s="241" t="str">
        <f t="shared" si="27"/>
        <v/>
      </c>
      <c r="AG36" s="241" t="str">
        <f t="shared" si="28"/>
        <v/>
      </c>
      <c r="AH36" s="241" t="str">
        <f t="shared" si="29"/>
        <v/>
      </c>
      <c r="AI36" s="242" t="str">
        <f t="shared" si="30"/>
        <v/>
      </c>
      <c r="AJ36" s="197"/>
    </row>
    <row r="37" spans="1:36" ht="13.9" customHeight="1" x14ac:dyDescent="0.25">
      <c r="A37" s="200" t="s">
        <v>160</v>
      </c>
      <c r="B37" s="286">
        <f>B24+B11</f>
        <v>0</v>
      </c>
      <c r="C37" s="287">
        <f t="shared" si="16"/>
        <v>0</v>
      </c>
      <c r="D37" s="288">
        <f>D24+D11</f>
        <v>0</v>
      </c>
      <c r="E37" s="281">
        <f t="shared" si="17"/>
        <v>0</v>
      </c>
      <c r="F37" s="286">
        <f>F24+F11</f>
        <v>0</v>
      </c>
      <c r="G37" s="287">
        <f t="shared" si="18"/>
        <v>0</v>
      </c>
      <c r="H37" s="288">
        <f>H24+H11</f>
        <v>0</v>
      </c>
      <c r="I37" s="289">
        <f t="shared" si="19"/>
        <v>0</v>
      </c>
      <c r="J37" s="286">
        <f>J24+J11</f>
        <v>0</v>
      </c>
      <c r="K37" s="287">
        <f t="shared" si="20"/>
        <v>0</v>
      </c>
      <c r="L37" s="288">
        <f>L24+L11</f>
        <v>0</v>
      </c>
      <c r="M37" s="289">
        <f t="shared" si="21"/>
        <v>0</v>
      </c>
      <c r="N37" s="288">
        <f>N24+N11</f>
        <v>0</v>
      </c>
      <c r="O37" s="289">
        <f t="shared" si="22"/>
        <v>0</v>
      </c>
      <c r="P37" s="290">
        <f>P24+P11</f>
        <v>0</v>
      </c>
      <c r="Q37" s="289">
        <f t="shared" si="23"/>
        <v>0</v>
      </c>
      <c r="R37" s="197"/>
      <c r="S37" s="266" t="s">
        <v>148</v>
      </c>
      <c r="T37" s="239">
        <f>IF(('Form 2'!$C$23+'Form 2'!$H$23)=0,"",B37/('Form 2'!$C$23+'Form 2'!$H$23))</f>
        <v>0</v>
      </c>
      <c r="U37" s="239">
        <f>IF(('Form 2'!$C$24+'Form 2'!$H$24)=0,"",D37/('Form 2'!$C$24+'Form 2'!$H$24))</f>
        <v>0</v>
      </c>
      <c r="V37" s="239">
        <f>IF(('Form 2'!$C$25+'Form 2'!$H$25)=0,"",F37/('Form 2'!$C$25+'Form 2'!$H$25))</f>
        <v>0</v>
      </c>
      <c r="W37" s="239">
        <f>IF(('Form 2'!$C$26+'Form 2'!$H$26)=0,"",H37/('Form 2'!$C$26+'Form 2'!$H$26))</f>
        <v>0</v>
      </c>
      <c r="X37" s="239" t="str">
        <f>IF(('Form 2'!$C$27+'Form 2'!$H$27)=0,"",J37/('Form 2'!$C$27+'Form 2'!$H$27))</f>
        <v/>
      </c>
      <c r="Y37" s="239" t="str">
        <f>IF(('Form 2'!$C$28+'Form 2'!$H$28)=0,"",L37/('Form 2'!$C$28+'Form 2'!$H$28))</f>
        <v/>
      </c>
      <c r="Z37" s="240">
        <f>IF(('Form 2'!$C$29+'Form 2'!$H$29)=0,0,(B37+D37+F37+H37+J37+L37)/('Form 2'!$C$29+'Form 2'!$H$29))</f>
        <v>0</v>
      </c>
      <c r="AA37" s="197"/>
      <c r="AB37" s="266" t="s">
        <v>148</v>
      </c>
      <c r="AC37" s="241" t="str">
        <f t="shared" si="24"/>
        <v/>
      </c>
      <c r="AD37" s="241" t="str">
        <f t="shared" si="25"/>
        <v/>
      </c>
      <c r="AE37" s="241" t="str">
        <f t="shared" si="26"/>
        <v/>
      </c>
      <c r="AF37" s="241" t="str">
        <f t="shared" si="27"/>
        <v/>
      </c>
      <c r="AG37" s="241" t="str">
        <f t="shared" si="28"/>
        <v/>
      </c>
      <c r="AH37" s="241" t="str">
        <f t="shared" si="29"/>
        <v/>
      </c>
      <c r="AI37" s="242" t="str">
        <f t="shared" si="30"/>
        <v/>
      </c>
      <c r="AJ37" s="197"/>
    </row>
    <row r="38" spans="1:36" ht="13.9" customHeight="1" x14ac:dyDescent="0.25">
      <c r="A38" s="200" t="s">
        <v>149</v>
      </c>
      <c r="B38" s="280">
        <f>(B12+(B25*'Form 1'!K31))</f>
        <v>1191477.4981808565</v>
      </c>
      <c r="C38" s="281">
        <f t="shared" si="16"/>
        <v>163</v>
      </c>
      <c r="D38" s="282">
        <f>(D12+(D25*'Form 1'!K31))</f>
        <v>935081.45818107505</v>
      </c>
      <c r="E38" s="281">
        <f t="shared" si="17"/>
        <v>154</v>
      </c>
      <c r="F38" s="280">
        <f>(F12+(F25*'Form 1'!K31))</f>
        <v>777620.98636304215</v>
      </c>
      <c r="G38" s="281">
        <f t="shared" si="18"/>
        <v>146</v>
      </c>
      <c r="H38" s="282">
        <f>(H12+(H25*'Form 1'!K31))</f>
        <v>350975.694545142</v>
      </c>
      <c r="I38" s="283">
        <f t="shared" si="19"/>
        <v>76</v>
      </c>
      <c r="J38" s="280">
        <f>(J12+(J25*'Form 1'!K31))</f>
        <v>0</v>
      </c>
      <c r="K38" s="281">
        <f t="shared" si="20"/>
        <v>0</v>
      </c>
      <c r="L38" s="282">
        <f>(L12+(L25*'Form 1'!K31))</f>
        <v>0</v>
      </c>
      <c r="M38" s="283">
        <f t="shared" si="21"/>
        <v>0</v>
      </c>
      <c r="N38" s="282">
        <f>(N12+(N25*'Form 1'!K31))</f>
        <v>3255155.6372701158</v>
      </c>
      <c r="O38" s="283">
        <f t="shared" si="22"/>
        <v>539</v>
      </c>
      <c r="P38" s="284">
        <f>(P12+(P25*'Form 1'!K31))</f>
        <v>0</v>
      </c>
      <c r="Q38" s="283">
        <f t="shared" si="23"/>
        <v>0</v>
      </c>
      <c r="R38" s="197"/>
      <c r="S38" s="266" t="s">
        <v>149</v>
      </c>
      <c r="T38" s="239">
        <f>IF(('Form 2'!$C$23+'Form 2'!$H$23)=0,"",B38/('Form 2'!$C$23+'Form 2'!$H$23))</f>
        <v>7.0885814475715569E-2</v>
      </c>
      <c r="U38" s="239">
        <f>IF(('Form 2'!$C$24+'Form 2'!$H$24)=0,"",D38/('Form 2'!$C$24+'Form 2'!$H$24))</f>
        <v>7.5675584194033557E-2</v>
      </c>
      <c r="V38" s="239">
        <f>IF(('Form 2'!$C$25+'Form 2'!$H$25)=0,"",F38/('Form 2'!$C$25+'Form 2'!$H$25))</f>
        <v>7.6465030471477347E-2</v>
      </c>
      <c r="W38" s="239">
        <f>IF(('Form 2'!$C$26+'Form 2'!$H$26)=0,"",H38/('Form 2'!$C$26+'Form 2'!$H$26))</f>
        <v>7.6235699509599644E-2</v>
      </c>
      <c r="X38" s="239" t="str">
        <f>IF(('Form 2'!$C$27+'Form 2'!$H$27)=0,"",J38/('Form 2'!$C$27+'Form 2'!$H$27))</f>
        <v/>
      </c>
      <c r="Y38" s="239" t="str">
        <f>IF(('Form 2'!$C$28+'Form 2'!$H$28)=0,"",L38/('Form 2'!$C$28+'Form 2'!$H$28))</f>
        <v/>
      </c>
      <c r="Z38" s="240">
        <f>IF(('Form 2'!$C$29+'Form 2'!$H$29)=0,0,(B38+D38+F38+H38+J38+L38)/('Form 2'!$C$29+'Form 2'!$H$29))</f>
        <v>7.4084686656365986E-2</v>
      </c>
      <c r="AA38" s="197"/>
      <c r="AB38" s="266" t="s">
        <v>149</v>
      </c>
      <c r="AC38" s="241">
        <f t="shared" si="24"/>
        <v>7309.6779029500394</v>
      </c>
      <c r="AD38" s="241">
        <f t="shared" si="25"/>
        <v>6071.9575206563313</v>
      </c>
      <c r="AE38" s="241">
        <f t="shared" si="26"/>
        <v>5326.1711394728918</v>
      </c>
      <c r="AF38" s="241">
        <f t="shared" si="27"/>
        <v>4618.1012440150262</v>
      </c>
      <c r="AG38" s="241" t="str">
        <f t="shared" si="28"/>
        <v/>
      </c>
      <c r="AH38" s="241" t="str">
        <f t="shared" si="29"/>
        <v/>
      </c>
      <c r="AI38" s="242">
        <f t="shared" si="30"/>
        <v>6039.249790853647</v>
      </c>
      <c r="AJ38" s="197"/>
    </row>
    <row r="39" spans="1:36" ht="13.9" customHeight="1" x14ac:dyDescent="0.25">
      <c r="A39" s="200" t="s">
        <v>161</v>
      </c>
      <c r="B39" s="280">
        <f>B26+B13</f>
        <v>109130.68</v>
      </c>
      <c r="C39" s="281">
        <f t="shared" si="16"/>
        <v>163</v>
      </c>
      <c r="D39" s="282">
        <f>D26+D13</f>
        <v>80090.84</v>
      </c>
      <c r="E39" s="281">
        <f t="shared" si="17"/>
        <v>154</v>
      </c>
      <c r="F39" s="280">
        <f>F26+F13</f>
        <v>65677.55</v>
      </c>
      <c r="G39" s="281">
        <f t="shared" si="18"/>
        <v>146</v>
      </c>
      <c r="H39" s="282">
        <f>H26+H13</f>
        <v>30095.61</v>
      </c>
      <c r="I39" s="283">
        <f t="shared" si="19"/>
        <v>76</v>
      </c>
      <c r="J39" s="280">
        <f>J26+J13</f>
        <v>0</v>
      </c>
      <c r="K39" s="281">
        <f t="shared" si="20"/>
        <v>0</v>
      </c>
      <c r="L39" s="282">
        <f>L26+L13</f>
        <v>0</v>
      </c>
      <c r="M39" s="283">
        <f t="shared" si="21"/>
        <v>0</v>
      </c>
      <c r="N39" s="282">
        <f>N26+N13</f>
        <v>284994.68</v>
      </c>
      <c r="O39" s="283">
        <f t="shared" si="22"/>
        <v>539</v>
      </c>
      <c r="P39" s="284">
        <f>P26+P13</f>
        <v>0</v>
      </c>
      <c r="Q39" s="283">
        <f t="shared" si="23"/>
        <v>0</v>
      </c>
      <c r="R39" s="197"/>
      <c r="S39" s="266" t="s">
        <v>150</v>
      </c>
      <c r="T39" s="239">
        <f>IF(('Form 2'!$C$23+'Form 2'!$H$23)=0,"",B39/('Form 2'!$C$23+'Form 2'!$H$23))</f>
        <v>6.4926254569638957E-3</v>
      </c>
      <c r="U39" s="239">
        <f>IF(('Form 2'!$C$24+'Form 2'!$H$24)=0,"",D39/('Form 2'!$C$24+'Form 2'!$H$24))</f>
        <v>6.4817038692870704E-3</v>
      </c>
      <c r="V39" s="239">
        <f>IF(('Form 2'!$C$25+'Form 2'!$H$25)=0,"",F39/('Form 2'!$C$25+'Form 2'!$H$25))</f>
        <v>6.4582051540689467E-3</v>
      </c>
      <c r="W39" s="239">
        <f>IF(('Form 2'!$C$26+'Form 2'!$H$26)=0,"",H39/('Form 2'!$C$26+'Form 2'!$H$26))</f>
        <v>6.5370905056304548E-3</v>
      </c>
      <c r="X39" s="239" t="str">
        <f>IF(('Form 2'!$C$27+'Form 2'!$H$27)=0,"",J39/('Form 2'!$C$27+'Form 2'!$H$27))</f>
        <v/>
      </c>
      <c r="Y39" s="239" t="str">
        <f>IF(('Form 2'!$C$28+'Form 2'!$H$28)=0,"",L39/('Form 2'!$C$28+'Form 2'!$H$28))</f>
        <v/>
      </c>
      <c r="Z39" s="240">
        <f>IF(('Form 2'!$C$29+'Form 2'!$H$29)=0,0,(B39+D39+F39+H39+J39+L39)/('Form 2'!$C$29+'Form 2'!$H$29))</f>
        <v>6.4862464100911609E-3</v>
      </c>
      <c r="AA39" s="197"/>
      <c r="AB39" s="266" t="s">
        <v>150</v>
      </c>
      <c r="AC39" s="241">
        <f t="shared" si="24"/>
        <v>669.51337423312884</v>
      </c>
      <c r="AD39" s="241">
        <f t="shared" si="25"/>
        <v>520.07038961038961</v>
      </c>
      <c r="AE39" s="241">
        <f t="shared" si="26"/>
        <v>449.84623287671235</v>
      </c>
      <c r="AF39" s="241">
        <f t="shared" si="27"/>
        <v>395.99486842105262</v>
      </c>
      <c r="AG39" s="241" t="str">
        <f t="shared" si="28"/>
        <v/>
      </c>
      <c r="AH39" s="241" t="str">
        <f t="shared" si="29"/>
        <v/>
      </c>
      <c r="AI39" s="242">
        <f t="shared" si="30"/>
        <v>528.74708719851571</v>
      </c>
      <c r="AJ39" s="197"/>
    </row>
    <row r="40" spans="1:36" ht="15" customHeight="1" x14ac:dyDescent="0.25">
      <c r="A40" s="200" t="s">
        <v>151</v>
      </c>
      <c r="B40" s="286">
        <f>(B14+(B27*'Form 1'!K31))</f>
        <v>8244.9999999938991</v>
      </c>
      <c r="C40" s="287">
        <f t="shared" si="16"/>
        <v>161</v>
      </c>
      <c r="D40" s="288">
        <f>(D14+(D27*'Form 1'!K31))</f>
        <v>7784.9999999947995</v>
      </c>
      <c r="E40" s="281">
        <f t="shared" si="17"/>
        <v>151</v>
      </c>
      <c r="F40" s="286">
        <f>(F14+(F27*'Form 1'!K31))</f>
        <v>7394.9999999952997</v>
      </c>
      <c r="G40" s="287">
        <f t="shared" si="18"/>
        <v>143</v>
      </c>
      <c r="H40" s="288">
        <f>(H14+(H27*'Form 1'!K31))</f>
        <v>3834.9999999971001</v>
      </c>
      <c r="I40" s="289">
        <f t="shared" si="19"/>
        <v>75</v>
      </c>
      <c r="J40" s="286">
        <f>(J14+(J27*'Form 1'!K31))</f>
        <v>0</v>
      </c>
      <c r="K40" s="287">
        <f t="shared" si="20"/>
        <v>0</v>
      </c>
      <c r="L40" s="288">
        <f>(L14+(L27*'Form 1'!K31))</f>
        <v>0</v>
      </c>
      <c r="M40" s="289">
        <f t="shared" si="21"/>
        <v>0</v>
      </c>
      <c r="N40" s="288">
        <f>(N14+(N27*'Form 1'!K31))</f>
        <v>27259.999999981101</v>
      </c>
      <c r="O40" s="289">
        <f t="shared" si="22"/>
        <v>530</v>
      </c>
      <c r="P40" s="290">
        <f>(P14+(P27*'Form 1'!K31))</f>
        <v>0</v>
      </c>
      <c r="Q40" s="289">
        <f t="shared" si="23"/>
        <v>0</v>
      </c>
      <c r="R40" s="197"/>
      <c r="S40" s="266" t="s">
        <v>151</v>
      </c>
      <c r="T40" s="239">
        <f>IF(('Form 2'!$C$23+'Form 2'!$H$23)=0,"",B40/('Form 2'!$C$23+'Form 2'!$H$23))</f>
        <v>4.9052839121526337E-4</v>
      </c>
      <c r="U40" s="239">
        <f>IF(('Form 2'!$C$24+'Form 2'!$H$24)=0,"",D40/('Form 2'!$C$24+'Form 2'!$H$24))</f>
        <v>6.3003540257994717E-4</v>
      </c>
      <c r="V40" s="239">
        <f>IF(('Form 2'!$C$25+'Form 2'!$H$25)=0,"",F40/('Form 2'!$C$25+'Form 2'!$H$25))</f>
        <v>7.2716517461917361E-4</v>
      </c>
      <c r="W40" s="239">
        <f>IF(('Form 2'!$C$26+'Form 2'!$H$26)=0,"",H40/('Form 2'!$C$26+'Form 2'!$H$26))</f>
        <v>8.3300328815643992E-4</v>
      </c>
      <c r="X40" s="239" t="str">
        <f>IF(('Form 2'!$C$27+'Form 2'!$H$27)=0,"",J40/('Form 2'!$C$27+'Form 2'!$H$27))</f>
        <v/>
      </c>
      <c r="Y40" s="239" t="str">
        <f>IF(('Form 2'!$C$28+'Form 2'!$H$28)=0,"",L40/('Form 2'!$C$28+'Form 2'!$H$28))</f>
        <v/>
      </c>
      <c r="Z40" s="240">
        <f>IF(('Form 2'!$C$29+'Form 2'!$H$29)=0,0,(B40+D40+F40+H40+J40+L40)/('Form 2'!$C$29+'Form 2'!$H$29))</f>
        <v>6.2041536052168578E-4</v>
      </c>
      <c r="AA40" s="197"/>
      <c r="AB40" s="266" t="s">
        <v>151</v>
      </c>
      <c r="AC40" s="241">
        <f t="shared" si="24"/>
        <v>51.211180124185709</v>
      </c>
      <c r="AD40" s="241">
        <f t="shared" si="25"/>
        <v>51.556291390694035</v>
      </c>
      <c r="AE40" s="241">
        <f t="shared" si="26"/>
        <v>51.713286713253844</v>
      </c>
      <c r="AF40" s="241">
        <f t="shared" si="27"/>
        <v>51.133333333294665</v>
      </c>
      <c r="AG40" s="241" t="str">
        <f t="shared" si="28"/>
        <v/>
      </c>
      <c r="AH40" s="241" t="str">
        <f t="shared" si="29"/>
        <v/>
      </c>
      <c r="AI40" s="242">
        <f t="shared" si="30"/>
        <v>51.433962264115287</v>
      </c>
      <c r="AJ40" s="197"/>
    </row>
    <row r="41" spans="1:36" ht="15" customHeight="1" x14ac:dyDescent="0.25">
      <c r="A41" s="200" t="s">
        <v>152</v>
      </c>
      <c r="B41" s="280">
        <f>(B15+(B28*'Form 1'!K31))</f>
        <v>100850.42727264448</v>
      </c>
      <c r="C41" s="281">
        <f t="shared" si="16"/>
        <v>163</v>
      </c>
      <c r="D41" s="282">
        <f>(D15+(D28*'Form 1'!K31))</f>
        <v>74138.685454485938</v>
      </c>
      <c r="E41" s="281">
        <f t="shared" si="17"/>
        <v>154</v>
      </c>
      <c r="F41" s="280">
        <f>(F15+(F28*'Form 1'!K31))</f>
        <v>61017.768181771586</v>
      </c>
      <c r="G41" s="281">
        <f t="shared" si="18"/>
        <v>146</v>
      </c>
      <c r="H41" s="282">
        <f>(H15+(H28*'Form 1'!K31))</f>
        <v>27622.939090884363</v>
      </c>
      <c r="I41" s="283">
        <f t="shared" si="19"/>
        <v>76</v>
      </c>
      <c r="J41" s="280">
        <f>(J15+(J28*'Form 1'!K31))</f>
        <v>0</v>
      </c>
      <c r="K41" s="281">
        <f t="shared" si="20"/>
        <v>0</v>
      </c>
      <c r="L41" s="282">
        <f>(L15+(L28*'Form 1'!K31))</f>
        <v>0</v>
      </c>
      <c r="M41" s="283">
        <f t="shared" si="21"/>
        <v>0</v>
      </c>
      <c r="N41" s="282">
        <f>(N15+(N28*'Form 1'!K31))</f>
        <v>263629.81999978633</v>
      </c>
      <c r="O41" s="283">
        <f t="shared" si="22"/>
        <v>539</v>
      </c>
      <c r="P41" s="284">
        <f>(P15+(P28*'Form 1'!K31))</f>
        <v>0</v>
      </c>
      <c r="Q41" s="283">
        <f t="shared" si="23"/>
        <v>0</v>
      </c>
      <c r="R41" s="197"/>
      <c r="S41" s="266" t="s">
        <v>152</v>
      </c>
      <c r="T41" s="239">
        <f>IF(('Form 2'!$C$23+'Form 2'!$H$23)=0,"",B41/('Form 2'!$C$23+'Form 2'!$H$23))</f>
        <v>5.9999997384425491E-3</v>
      </c>
      <c r="U41" s="239">
        <f>IF(('Form 2'!$C$24+'Form 2'!$H$24)=0,"",D41/('Form 2'!$C$24+'Form 2'!$H$24))</f>
        <v>5.9999995551825724E-3</v>
      </c>
      <c r="V41" s="239">
        <f>IF(('Form 2'!$C$25+'Form 2'!$H$25)=0,"",F41/('Form 2'!$C$25+'Form 2'!$H$25))</f>
        <v>5.9999994665041771E-3</v>
      </c>
      <c r="W41" s="239">
        <f>IF(('Form 2'!$C$26+'Form 2'!$H$26)=0,"",H41/('Form 2'!$C$26+'Form 2'!$H$26))</f>
        <v>5.9999997630427997E-3</v>
      </c>
      <c r="X41" s="239" t="str">
        <f>IF(('Form 2'!$C$27+'Form 2'!$H$27)=0,"",J41/('Form 2'!$C$27+'Form 2'!$H$27))</f>
        <v/>
      </c>
      <c r="Y41" s="239" t="str">
        <f>IF(('Form 2'!$C$28+'Form 2'!$H$28)=0,"",L41/('Form 2'!$C$28+'Form 2'!$H$28))</f>
        <v/>
      </c>
      <c r="Z41" s="240">
        <f>IF(('Form 2'!$C$29+'Form 2'!$H$29)=0,0,(B41+D41+F41+H41+J41+L41)/('Form 2'!$C$29+'Form 2'!$H$29))</f>
        <v>5.9999996265424791E-3</v>
      </c>
      <c r="AA41" s="197"/>
      <c r="AB41" s="266" t="s">
        <v>152</v>
      </c>
      <c r="AC41" s="241">
        <f t="shared" si="24"/>
        <v>618.71427774628512</v>
      </c>
      <c r="AD41" s="241">
        <f t="shared" si="25"/>
        <v>481.42003541873987</v>
      </c>
      <c r="AE41" s="241">
        <f t="shared" si="26"/>
        <v>417.92991905323004</v>
      </c>
      <c r="AF41" s="241">
        <f t="shared" si="27"/>
        <v>363.45972488005742</v>
      </c>
      <c r="AG41" s="241" t="str">
        <f t="shared" si="28"/>
        <v/>
      </c>
      <c r="AH41" s="241" t="str">
        <f t="shared" si="29"/>
        <v/>
      </c>
      <c r="AI41" s="242">
        <f t="shared" si="30"/>
        <v>489.10912801444596</v>
      </c>
      <c r="AJ41" s="197"/>
    </row>
    <row r="42" spans="1:36" ht="15" customHeight="1" thickBot="1" x14ac:dyDescent="0.3">
      <c r="A42" s="291" t="s">
        <v>153</v>
      </c>
      <c r="B42" s="292">
        <f>B29+B16</f>
        <v>0</v>
      </c>
      <c r="C42" s="287">
        <f t="shared" si="16"/>
        <v>0</v>
      </c>
      <c r="D42" s="293">
        <f>D29+D16</f>
        <v>0</v>
      </c>
      <c r="E42" s="294">
        <f t="shared" si="17"/>
        <v>0</v>
      </c>
      <c r="F42" s="292">
        <f>F29+F16</f>
        <v>0</v>
      </c>
      <c r="G42" s="287">
        <f t="shared" si="18"/>
        <v>0</v>
      </c>
      <c r="H42" s="293">
        <f>H29+H16</f>
        <v>0</v>
      </c>
      <c r="I42" s="289">
        <f t="shared" si="19"/>
        <v>0</v>
      </c>
      <c r="J42" s="292">
        <f>J29+J16</f>
        <v>0</v>
      </c>
      <c r="K42" s="287">
        <f t="shared" si="20"/>
        <v>0</v>
      </c>
      <c r="L42" s="293">
        <f>L29+L16</f>
        <v>0</v>
      </c>
      <c r="M42" s="289">
        <f t="shared" si="21"/>
        <v>0</v>
      </c>
      <c r="N42" s="293">
        <f>N29+N16</f>
        <v>0</v>
      </c>
      <c r="O42" s="289">
        <f t="shared" si="22"/>
        <v>0</v>
      </c>
      <c r="P42" s="295">
        <f>P29+P16</f>
        <v>0</v>
      </c>
      <c r="Q42" s="289">
        <f t="shared" si="23"/>
        <v>0</v>
      </c>
      <c r="R42" s="197"/>
      <c r="S42" s="266" t="s">
        <v>153</v>
      </c>
      <c r="T42" s="239">
        <f>IF(('Form 2'!$C$23+'Form 2'!$H$23)=0,"",B42/('Form 2'!$C$23+'Form 2'!$H$23))</f>
        <v>0</v>
      </c>
      <c r="U42" s="239">
        <f>IF(('Form 2'!$C$24+'Form 2'!$H$24)=0,"",D42/('Form 2'!$C$24+'Form 2'!$H$24))</f>
        <v>0</v>
      </c>
      <c r="V42" s="239">
        <f>IF(('Form 2'!$C$25+'Form 2'!$H$25)=0,"",F42/('Form 2'!$C$25+'Form 2'!$H$25))</f>
        <v>0</v>
      </c>
      <c r="W42" s="239">
        <f>IF(('Form 2'!$C$26+'Form 2'!$H$26)=0,"",H42/('Form 2'!$C$26+'Form 2'!$H$26))</f>
        <v>0</v>
      </c>
      <c r="X42" s="239" t="str">
        <f>IF(('Form 2'!$C$27+'Form 2'!$H$27)=0,"",J42/('Form 2'!$C$27+'Form 2'!$H$27))</f>
        <v/>
      </c>
      <c r="Y42" s="239" t="str">
        <f>IF(('Form 2'!$C$28+'Form 2'!$H$28)=0,"",L42/('Form 2'!$C$28+'Form 2'!$H$28))</f>
        <v/>
      </c>
      <c r="Z42" s="240">
        <f>IF(('Form 2'!$C$29+'Form 2'!$H$29)=0,0,(B42+D42+F42+H42+J42+L42)/('Form 2'!$C$29+'Form 2'!$H$29))</f>
        <v>0</v>
      </c>
      <c r="AA42" s="197"/>
      <c r="AB42" s="266" t="s">
        <v>153</v>
      </c>
      <c r="AC42" s="241" t="str">
        <f t="shared" si="24"/>
        <v/>
      </c>
      <c r="AD42" s="241" t="str">
        <f t="shared" si="25"/>
        <v/>
      </c>
      <c r="AE42" s="241" t="str">
        <f t="shared" si="26"/>
        <v/>
      </c>
      <c r="AF42" s="241" t="str">
        <f t="shared" si="27"/>
        <v/>
      </c>
      <c r="AG42" s="241" t="str">
        <f t="shared" si="28"/>
        <v/>
      </c>
      <c r="AH42" s="241" t="str">
        <f t="shared" si="29"/>
        <v/>
      </c>
      <c r="AI42" s="242" t="str">
        <f t="shared" si="30"/>
        <v/>
      </c>
      <c r="AJ42" s="197"/>
    </row>
    <row r="43" spans="1:36" ht="15" customHeight="1" thickBot="1" x14ac:dyDescent="0.3">
      <c r="A43" s="191" t="s">
        <v>154</v>
      </c>
      <c r="B43" s="296">
        <f>SUM(B32:B42)</f>
        <v>4731086.8763614995</v>
      </c>
      <c r="C43" s="297">
        <f>MAX(C32:C42)</f>
        <v>163</v>
      </c>
      <c r="D43" s="298">
        <f>SUM(D32:D42)</f>
        <v>3840141.2272711596</v>
      </c>
      <c r="E43" s="297">
        <f>MAX(E32:E42)</f>
        <v>154</v>
      </c>
      <c r="F43" s="299">
        <f>SUM(F32:F42)</f>
        <v>3184948.1818169383</v>
      </c>
      <c r="G43" s="297">
        <f>MAX(G32:G42)</f>
        <v>146</v>
      </c>
      <c r="H43" s="298">
        <f>SUM(H32:H42)</f>
        <v>1550107.9763629774</v>
      </c>
      <c r="I43" s="297">
        <f>MAX(I32:I42)</f>
        <v>76</v>
      </c>
      <c r="J43" s="299">
        <f>SUM(J32:J42)</f>
        <v>0</v>
      </c>
      <c r="K43" s="297">
        <f>MAX(K32:K42)</f>
        <v>0</v>
      </c>
      <c r="L43" s="298">
        <f>SUM(L32:L42)</f>
        <v>0</v>
      </c>
      <c r="M43" s="297">
        <f>MAX(M32:M42)</f>
        <v>0</v>
      </c>
      <c r="N43" s="298">
        <f>SUM(N32:N42)</f>
        <v>13306284.261812577</v>
      </c>
      <c r="O43" s="297">
        <f>MAX(O32:O42)</f>
        <v>539</v>
      </c>
      <c r="P43" s="300">
        <f>SUM(P32:P42)</f>
        <v>0</v>
      </c>
      <c r="Q43" s="297">
        <f>MAX(Q32:Q42)</f>
        <v>0</v>
      </c>
      <c r="R43" s="197"/>
      <c r="S43" s="270" t="s">
        <v>154</v>
      </c>
      <c r="T43" s="301">
        <f>IF(('Form 2'!$C$23+'Form 2'!$H$23)=0,0,B43/('Form 2'!$C$23+'Form 2'!$H$23))</f>
        <v>0.28147148989241588</v>
      </c>
      <c r="U43" s="301">
        <f>IF(('Form 2'!$C$24+'Form 2'!$H$24)=0,0,D43/('Form 2'!$C$24+'Form 2'!$H$24))</f>
        <v>0.31078033706991059</v>
      </c>
      <c r="V43" s="301">
        <f>IF(('Form 2'!$C$25+'Form 2'!$H$25)=0,0,F43/('Form 2'!$C$25+'Form 2'!$H$25))</f>
        <v>0.31318233952473368</v>
      </c>
      <c r="W43" s="301">
        <f>IF(('Form 2'!$C$26+'Form 2'!$H$26)=0,0,H43/('Form 2'!$C$26+'Form 2'!$H$26))</f>
        <v>0.33670014114963798</v>
      </c>
      <c r="X43" s="301">
        <f>IF(('Form 2'!$C$27+'Form 2'!$H$27)=0,0,J43/('Form 2'!$C$27+'Form 2'!$H$27))</f>
        <v>0</v>
      </c>
      <c r="Y43" s="301">
        <f>IF(('Form 2'!$C$28+'Form 2'!$H$28)=0,0,L43/('Form 2'!$C$28+'Form 2'!$H$28))</f>
        <v>0</v>
      </c>
      <c r="Z43" s="256">
        <f>IF(('Form 2'!$C$29+'Form 2'!$H$29)=0,0,(B43+D43+F43+H43+J43+L43)/('Form 2'!$C$29+'Form 2'!$H$29))</f>
        <v>0.30284017415635384</v>
      </c>
      <c r="AA43" s="197"/>
      <c r="AB43" s="270" t="s">
        <v>154</v>
      </c>
      <c r="AC43" s="257">
        <f t="shared" si="24"/>
        <v>29025.072861113495</v>
      </c>
      <c r="AD43" s="257">
        <f t="shared" si="25"/>
        <v>24935.98199526727</v>
      </c>
      <c r="AE43" s="257">
        <f t="shared" si="26"/>
        <v>21814.713574088619</v>
      </c>
      <c r="AF43" s="257">
        <f t="shared" si="27"/>
        <v>20396.157583723387</v>
      </c>
      <c r="AG43" s="257" t="str">
        <f t="shared" si="28"/>
        <v/>
      </c>
      <c r="AH43" s="257" t="str">
        <f t="shared" si="29"/>
        <v/>
      </c>
      <c r="AI43" s="258">
        <f t="shared" si="30"/>
        <v>24686.98378814949</v>
      </c>
      <c r="AJ43" s="197"/>
    </row>
    <row r="44" spans="1:36" s="307" customFormat="1" ht="16.5" customHeight="1" thickTop="1" x14ac:dyDescent="0.2">
      <c r="A44" s="302" t="s">
        <v>162</v>
      </c>
      <c r="B44" s="302"/>
      <c r="C44" s="302"/>
      <c r="D44" s="302"/>
      <c r="E44" s="302"/>
      <c r="F44" s="302"/>
      <c r="G44" s="302"/>
      <c r="H44" s="302"/>
      <c r="I44" s="302"/>
      <c r="J44" s="302"/>
      <c r="K44" s="302"/>
      <c r="L44" s="302"/>
      <c r="M44" s="302"/>
      <c r="N44" s="302"/>
      <c r="O44" s="302"/>
      <c r="P44" s="302"/>
      <c r="Q44" s="302"/>
      <c r="R44" s="302"/>
      <c r="S44" s="302"/>
      <c r="T44" s="303"/>
      <c r="U44" s="303"/>
      <c r="V44" s="303"/>
      <c r="W44" s="303"/>
      <c r="X44" s="303"/>
      <c r="Y44" s="303"/>
      <c r="Z44" s="303"/>
      <c r="AA44" s="302"/>
      <c r="AB44" s="302"/>
      <c r="AC44" s="304"/>
      <c r="AD44" s="304"/>
      <c r="AE44" s="304"/>
      <c r="AF44" s="304"/>
      <c r="AG44" s="304"/>
      <c r="AH44" s="304"/>
      <c r="AI44" s="305"/>
      <c r="AJ44" s="306"/>
    </row>
    <row r="45" spans="1:36" ht="10.9" customHeight="1" x14ac:dyDescent="0.25">
      <c r="A45" s="302" t="s">
        <v>163</v>
      </c>
      <c r="B45" s="302"/>
      <c r="C45" s="302"/>
      <c r="D45" s="302"/>
      <c r="E45" s="302"/>
      <c r="F45" s="302"/>
      <c r="G45" s="302"/>
      <c r="H45" s="302"/>
      <c r="I45" s="302"/>
      <c r="J45" s="302"/>
      <c r="K45" s="302"/>
      <c r="L45" s="302"/>
      <c r="M45" s="302"/>
      <c r="N45" s="302"/>
      <c r="O45" s="302"/>
      <c r="P45" s="302"/>
      <c r="Q45" s="302"/>
      <c r="R45" s="302"/>
      <c r="S45" s="302"/>
      <c r="T45" s="303"/>
      <c r="U45" s="303"/>
      <c r="V45" s="303"/>
      <c r="W45" s="303"/>
      <c r="X45" s="303"/>
      <c r="Y45" s="303"/>
      <c r="Z45" s="303"/>
      <c r="AA45" s="302"/>
      <c r="AB45" s="302"/>
      <c r="AC45" s="305"/>
      <c r="AD45" s="305"/>
      <c r="AE45" s="305"/>
      <c r="AF45" s="305"/>
      <c r="AG45" s="305"/>
      <c r="AH45" s="305"/>
      <c r="AI45" s="305"/>
      <c r="AJ45" s="306"/>
    </row>
    <row r="46" spans="1:36" ht="10.9" customHeight="1" x14ac:dyDescent="0.25">
      <c r="A46" s="308" t="s">
        <v>164</v>
      </c>
      <c r="B46" s="302"/>
      <c r="C46" s="302"/>
      <c r="D46" s="302"/>
      <c r="E46" s="302"/>
      <c r="F46" s="302"/>
      <c r="G46" s="302"/>
      <c r="H46" s="302"/>
      <c r="I46" s="302"/>
      <c r="J46" s="302"/>
      <c r="K46" s="302"/>
      <c r="L46" s="302"/>
      <c r="M46" s="302"/>
      <c r="N46" s="302"/>
      <c r="O46" s="302"/>
      <c r="P46" s="302"/>
      <c r="Q46" s="302"/>
      <c r="R46" s="302"/>
      <c r="S46" s="302"/>
      <c r="T46" s="303"/>
      <c r="U46" s="303"/>
      <c r="V46" s="303"/>
      <c r="W46" s="303"/>
      <c r="X46" s="303"/>
      <c r="Y46" s="303"/>
      <c r="Z46" s="303"/>
      <c r="AA46" s="302"/>
      <c r="AB46" s="306"/>
      <c r="AC46" s="309"/>
      <c r="AD46" s="309"/>
      <c r="AE46" s="309"/>
      <c r="AF46" s="309"/>
      <c r="AG46" s="309"/>
      <c r="AH46" s="309"/>
      <c r="AI46" s="309"/>
      <c r="AJ46" s="306"/>
    </row>
    <row r="47" spans="1:36" ht="13.9" customHeight="1" x14ac:dyDescent="0.25">
      <c r="A47" s="197" t="s">
        <v>165</v>
      </c>
      <c r="B47" s="197"/>
      <c r="C47" s="197"/>
      <c r="D47" s="197"/>
      <c r="E47" s="197"/>
      <c r="F47" s="197"/>
      <c r="G47" s="197"/>
      <c r="H47" s="197"/>
      <c r="I47" s="197"/>
      <c r="J47" s="197"/>
      <c r="K47" s="197"/>
      <c r="L47" s="197"/>
      <c r="M47" s="197"/>
      <c r="N47" s="197"/>
      <c r="O47" s="197"/>
      <c r="P47" s="197"/>
      <c r="Q47" s="197"/>
      <c r="R47" s="197"/>
      <c r="S47" s="197"/>
      <c r="T47" s="214"/>
      <c r="U47" s="214"/>
      <c r="V47" s="214"/>
      <c r="W47" s="214"/>
      <c r="X47" s="214"/>
      <c r="Y47" s="214"/>
      <c r="Z47" s="214"/>
      <c r="AA47" s="197"/>
      <c r="AB47" s="197"/>
      <c r="AC47" s="215"/>
      <c r="AD47" s="215"/>
      <c r="AE47" s="215"/>
      <c r="AF47" s="215"/>
      <c r="AG47" s="215"/>
      <c r="AH47" s="215"/>
      <c r="AI47" s="215"/>
      <c r="AJ47" s="197"/>
    </row>
    <row r="48" spans="1:36" ht="13.9" customHeight="1" x14ac:dyDescent="0.25">
      <c r="A48" s="197"/>
      <c r="B48" s="197"/>
      <c r="C48" s="197"/>
      <c r="D48" s="197"/>
      <c r="E48" s="197"/>
      <c r="F48" s="197"/>
      <c r="G48" s="197"/>
      <c r="H48" s="197"/>
      <c r="I48" s="197"/>
      <c r="J48" s="197"/>
      <c r="K48" s="197"/>
      <c r="L48" s="197"/>
      <c r="M48" s="197"/>
      <c r="N48" s="197"/>
      <c r="O48" s="197"/>
      <c r="P48" s="197"/>
      <c r="Q48" s="197"/>
      <c r="R48" s="197"/>
      <c r="S48" s="197"/>
      <c r="T48" s="214"/>
      <c r="U48" s="214"/>
      <c r="V48" s="214"/>
      <c r="W48" s="214"/>
      <c r="X48" s="214"/>
      <c r="Y48" s="214"/>
      <c r="Z48" s="214"/>
      <c r="AA48" s="197"/>
      <c r="AB48" s="197"/>
      <c r="AC48" s="215"/>
      <c r="AD48" s="215"/>
      <c r="AE48" s="215"/>
      <c r="AF48" s="215"/>
      <c r="AG48" s="215"/>
      <c r="AH48" s="215"/>
      <c r="AI48" s="215"/>
      <c r="AJ48" s="197"/>
    </row>
    <row r="49" spans="1:36" ht="16.899999999999999" customHeight="1" x14ac:dyDescent="0.25">
      <c r="A49" s="447"/>
      <c r="B49" s="447"/>
      <c r="C49" s="447"/>
      <c r="D49" s="447"/>
      <c r="E49" s="447"/>
      <c r="F49" s="447"/>
      <c r="G49" s="447"/>
      <c r="H49" s="447"/>
      <c r="I49" s="447"/>
      <c r="J49" s="447"/>
      <c r="K49" s="447"/>
      <c r="L49" s="447"/>
      <c r="M49" s="447"/>
      <c r="N49" s="447"/>
      <c r="O49" s="447"/>
      <c r="P49" s="447"/>
      <c r="Q49" s="447"/>
      <c r="R49" s="197"/>
      <c r="S49" s="197"/>
      <c r="T49" s="214"/>
      <c r="U49" s="214"/>
      <c r="V49" s="214"/>
      <c r="W49" s="214"/>
      <c r="X49" s="214"/>
      <c r="Y49" s="214"/>
      <c r="Z49" s="214"/>
      <c r="AA49" s="197"/>
      <c r="AB49" s="197"/>
      <c r="AC49" s="215"/>
      <c r="AD49" s="215"/>
      <c r="AE49" s="215"/>
      <c r="AF49" s="215"/>
      <c r="AG49" s="215"/>
      <c r="AH49" s="215"/>
      <c r="AI49" s="215"/>
      <c r="AJ49" s="197"/>
    </row>
    <row r="50" spans="1:36" s="221" customFormat="1" ht="16.899999999999999" customHeight="1" x14ac:dyDescent="0.2">
      <c r="A50" s="310"/>
      <c r="B50" s="310"/>
      <c r="C50" s="310"/>
      <c r="D50" s="310"/>
      <c r="E50" s="310"/>
      <c r="F50" s="310"/>
      <c r="G50" s="310"/>
      <c r="H50" s="310"/>
      <c r="I50" s="310"/>
      <c r="J50" s="310"/>
      <c r="K50" s="310"/>
      <c r="L50" s="310"/>
      <c r="M50" s="310"/>
      <c r="N50" s="310"/>
      <c r="O50" s="310"/>
      <c r="P50" s="310"/>
      <c r="Q50" s="310"/>
      <c r="R50" s="197"/>
      <c r="S50" s="197"/>
      <c r="T50" s="214"/>
      <c r="U50" s="214"/>
      <c r="V50" s="214"/>
      <c r="W50" s="214"/>
      <c r="X50" s="214"/>
      <c r="Y50" s="214"/>
      <c r="Z50" s="214"/>
      <c r="AA50" s="197"/>
      <c r="AB50" s="197"/>
      <c r="AC50" s="215"/>
      <c r="AD50" s="215"/>
      <c r="AE50" s="215"/>
      <c r="AF50" s="215"/>
      <c r="AG50" s="215"/>
      <c r="AH50" s="215"/>
      <c r="AI50" s="215"/>
      <c r="AJ50" s="197"/>
    </row>
    <row r="51" spans="1:36" ht="15" customHeight="1" x14ac:dyDescent="0.25">
      <c r="A51" s="448"/>
      <c r="B51" s="448"/>
      <c r="C51" s="448"/>
      <c r="D51" s="448"/>
      <c r="E51" s="448"/>
      <c r="F51" s="448"/>
      <c r="G51" s="448"/>
      <c r="H51" s="448"/>
      <c r="I51" s="448"/>
      <c r="J51" s="448"/>
      <c r="K51" s="448"/>
      <c r="L51" s="448"/>
      <c r="M51" s="448"/>
      <c r="N51" s="448"/>
      <c r="O51" s="448"/>
      <c r="P51" s="448"/>
      <c r="Q51" s="448"/>
      <c r="R51" s="197"/>
      <c r="S51" s="197"/>
      <c r="T51" s="214"/>
      <c r="U51" s="214"/>
      <c r="V51" s="214"/>
      <c r="W51" s="214"/>
      <c r="X51" s="214"/>
      <c r="Y51" s="214"/>
      <c r="Z51" s="214"/>
      <c r="AA51" s="197"/>
      <c r="AB51" s="197"/>
      <c r="AC51" s="215"/>
      <c r="AD51" s="215"/>
      <c r="AE51" s="215"/>
      <c r="AF51" s="215"/>
      <c r="AG51" s="215"/>
      <c r="AH51" s="215"/>
      <c r="AI51" s="215"/>
      <c r="AJ51" s="197"/>
    </row>
    <row r="52" spans="1:36" ht="54.75" customHeight="1" x14ac:dyDescent="0.25">
      <c r="A52" s="449"/>
      <c r="B52" s="449"/>
      <c r="C52" s="449"/>
      <c r="D52" s="449"/>
      <c r="E52" s="449"/>
      <c r="F52" s="449"/>
      <c r="G52" s="449"/>
      <c r="H52" s="449"/>
      <c r="I52" s="449"/>
      <c r="J52" s="449"/>
      <c r="K52" s="449"/>
      <c r="L52" s="449"/>
      <c r="M52" s="449"/>
      <c r="N52" s="449"/>
      <c r="O52" s="449"/>
      <c r="P52" s="449"/>
      <c r="Q52" s="449"/>
      <c r="R52" s="197"/>
      <c r="S52" s="197"/>
      <c r="T52" s="214"/>
      <c r="U52" s="214"/>
      <c r="V52" s="214"/>
      <c r="W52" s="214"/>
      <c r="X52" s="214"/>
      <c r="Y52" s="214"/>
      <c r="Z52" s="214"/>
      <c r="AA52" s="197"/>
      <c r="AB52" s="197"/>
      <c r="AC52" s="215"/>
      <c r="AD52" s="215"/>
      <c r="AE52" s="215"/>
      <c r="AF52" s="215"/>
      <c r="AG52" s="215"/>
      <c r="AH52" s="215"/>
      <c r="AI52" s="215"/>
    </row>
    <row r="53" spans="1:36" ht="51" customHeight="1" x14ac:dyDescent="0.25">
      <c r="A53" s="450"/>
      <c r="B53" s="450"/>
      <c r="C53" s="450"/>
      <c r="D53" s="450"/>
      <c r="E53" s="450"/>
      <c r="F53" s="450"/>
      <c r="G53" s="450"/>
      <c r="H53" s="450"/>
      <c r="I53" s="450"/>
      <c r="J53" s="450"/>
      <c r="K53" s="450"/>
      <c r="L53" s="450"/>
      <c r="M53" s="450"/>
      <c r="N53" s="450"/>
      <c r="O53" s="450"/>
      <c r="P53" s="450"/>
      <c r="Q53" s="450"/>
      <c r="R53" s="197"/>
      <c r="S53" s="197"/>
      <c r="T53" s="214"/>
      <c r="U53" s="214"/>
      <c r="V53" s="214"/>
      <c r="W53" s="214"/>
      <c r="X53" s="214"/>
      <c r="Y53" s="214"/>
      <c r="Z53" s="214"/>
      <c r="AA53" s="197"/>
      <c r="AB53" s="197"/>
      <c r="AC53" s="215"/>
      <c r="AD53" s="215"/>
      <c r="AE53" s="215"/>
      <c r="AF53" s="215"/>
      <c r="AG53" s="215"/>
      <c r="AH53" s="215"/>
      <c r="AI53" s="215"/>
    </row>
    <row r="54" spans="1:36" ht="36.75" customHeight="1" x14ac:dyDescent="0.25">
      <c r="A54" s="444"/>
      <c r="B54" s="444"/>
      <c r="C54" s="444"/>
      <c r="D54" s="444"/>
      <c r="E54" s="444"/>
      <c r="F54" s="444"/>
      <c r="G54" s="444"/>
      <c r="H54" s="444"/>
      <c r="I54" s="444"/>
      <c r="J54" s="444"/>
      <c r="K54" s="444"/>
      <c r="L54" s="444"/>
      <c r="M54" s="444"/>
      <c r="N54" s="444"/>
      <c r="O54" s="444"/>
      <c r="P54" s="444"/>
      <c r="Q54" s="444"/>
      <c r="R54" s="197"/>
      <c r="S54" s="197"/>
      <c r="T54" s="214"/>
      <c r="U54" s="214"/>
      <c r="V54" s="214"/>
      <c r="W54" s="214"/>
      <c r="X54" s="214"/>
      <c r="Y54" s="214"/>
      <c r="Z54" s="214"/>
      <c r="AA54" s="197"/>
      <c r="AB54" s="197"/>
      <c r="AC54" s="215"/>
      <c r="AD54" s="215"/>
      <c r="AE54" s="215"/>
      <c r="AF54" s="215"/>
      <c r="AG54" s="215"/>
      <c r="AH54" s="215"/>
      <c r="AI54" s="215"/>
    </row>
    <row r="55" spans="1:36" ht="32.25" customHeight="1" x14ac:dyDescent="0.25">
      <c r="A55" s="444"/>
      <c r="B55" s="444"/>
      <c r="C55" s="444"/>
      <c r="D55" s="444"/>
      <c r="E55" s="444"/>
      <c r="F55" s="444"/>
      <c r="G55" s="444"/>
      <c r="H55" s="444"/>
      <c r="I55" s="444"/>
      <c r="J55" s="444"/>
      <c r="K55" s="444"/>
      <c r="L55" s="444"/>
      <c r="M55" s="444"/>
      <c r="N55" s="444"/>
      <c r="O55" s="444"/>
      <c r="P55" s="444"/>
      <c r="Q55" s="444"/>
      <c r="R55" s="197"/>
      <c r="S55" s="197"/>
      <c r="T55" s="214"/>
      <c r="U55" s="214"/>
      <c r="V55" s="214"/>
      <c r="W55" s="214"/>
      <c r="X55" s="214"/>
      <c r="Y55" s="214"/>
      <c r="Z55" s="214"/>
      <c r="AA55" s="197"/>
      <c r="AB55" s="197"/>
      <c r="AC55" s="215"/>
      <c r="AD55" s="215"/>
      <c r="AE55" s="215"/>
      <c r="AF55" s="215"/>
      <c r="AG55" s="215"/>
      <c r="AH55" s="215"/>
      <c r="AI55" s="215"/>
    </row>
    <row r="56" spans="1:36" ht="18" customHeight="1" x14ac:dyDescent="0.25">
      <c r="A56" s="444"/>
      <c r="B56" s="444"/>
      <c r="C56" s="444"/>
      <c r="D56" s="444"/>
      <c r="E56" s="444"/>
      <c r="F56" s="444"/>
      <c r="G56" s="444"/>
      <c r="H56" s="444"/>
      <c r="I56" s="444"/>
      <c r="J56" s="444"/>
      <c r="K56" s="444"/>
      <c r="L56" s="444"/>
      <c r="M56" s="444"/>
      <c r="N56" s="444"/>
      <c r="O56" s="444"/>
      <c r="P56" s="444"/>
      <c r="Q56" s="444"/>
      <c r="R56" s="197"/>
      <c r="S56" s="197"/>
      <c r="T56" s="214"/>
      <c r="U56" s="214"/>
      <c r="V56" s="214"/>
      <c r="W56" s="214"/>
      <c r="X56" s="214"/>
      <c r="Y56" s="214"/>
      <c r="Z56" s="214"/>
      <c r="AA56" s="197"/>
      <c r="AB56" s="197"/>
      <c r="AC56" s="215"/>
      <c r="AD56" s="215"/>
      <c r="AE56" s="215"/>
      <c r="AF56" s="215"/>
      <c r="AG56" s="215"/>
      <c r="AH56" s="215"/>
      <c r="AI56" s="215"/>
    </row>
    <row r="57" spans="1:36" ht="17.25" customHeight="1" x14ac:dyDescent="0.25">
      <c r="A57" s="444"/>
      <c r="B57" s="444"/>
      <c r="C57" s="444"/>
      <c r="D57" s="444"/>
      <c r="E57" s="444"/>
      <c r="F57" s="444"/>
      <c r="G57" s="444"/>
      <c r="H57" s="444"/>
      <c r="I57" s="444"/>
      <c r="J57" s="444"/>
      <c r="K57" s="444"/>
      <c r="L57" s="444"/>
      <c r="M57" s="444"/>
      <c r="N57" s="444"/>
      <c r="O57" s="444"/>
      <c r="P57" s="444"/>
      <c r="Q57" s="444"/>
      <c r="R57" s="197"/>
      <c r="S57" s="197"/>
      <c r="T57" s="214"/>
      <c r="U57" s="214"/>
      <c r="V57" s="214"/>
      <c r="W57" s="214"/>
      <c r="X57" s="214"/>
      <c r="Y57" s="214"/>
      <c r="Z57" s="214"/>
      <c r="AA57" s="197"/>
      <c r="AB57" s="197"/>
      <c r="AC57" s="215"/>
      <c r="AD57" s="215"/>
      <c r="AE57" s="215"/>
      <c r="AF57" s="215"/>
      <c r="AG57" s="215"/>
      <c r="AH57" s="215"/>
      <c r="AI57" s="215"/>
    </row>
    <row r="58" spans="1:36" ht="33.75" customHeight="1" x14ac:dyDescent="0.25">
      <c r="A58" s="444"/>
      <c r="B58" s="444"/>
      <c r="C58" s="444"/>
      <c r="D58" s="444"/>
      <c r="E58" s="444"/>
      <c r="F58" s="444"/>
      <c r="G58" s="444"/>
      <c r="H58" s="444"/>
      <c r="I58" s="444"/>
      <c r="J58" s="444"/>
      <c r="K58" s="444"/>
      <c r="L58" s="444"/>
      <c r="M58" s="444"/>
      <c r="N58" s="444"/>
      <c r="O58" s="444"/>
      <c r="P58" s="444"/>
      <c r="Q58" s="444"/>
      <c r="R58" s="197"/>
      <c r="S58" s="197"/>
      <c r="T58" s="214"/>
      <c r="U58" s="214"/>
      <c r="V58" s="214"/>
      <c r="W58" s="214"/>
      <c r="X58" s="214"/>
      <c r="Y58" s="214"/>
      <c r="Z58" s="214"/>
      <c r="AA58" s="197"/>
      <c r="AB58" s="197"/>
      <c r="AC58" s="215"/>
      <c r="AD58" s="215"/>
      <c r="AE58" s="215"/>
      <c r="AF58" s="215"/>
      <c r="AG58" s="215"/>
      <c r="AH58" s="215"/>
      <c r="AI58" s="215"/>
    </row>
    <row r="59" spans="1:36" ht="33.75" customHeight="1" x14ac:dyDescent="0.25">
      <c r="A59" s="444"/>
      <c r="B59" s="444"/>
      <c r="C59" s="444"/>
      <c r="D59" s="444"/>
      <c r="E59" s="444"/>
      <c r="F59" s="444"/>
      <c r="G59" s="444"/>
      <c r="H59" s="444"/>
      <c r="I59" s="444"/>
      <c r="J59" s="444"/>
      <c r="K59" s="444"/>
      <c r="L59" s="444"/>
      <c r="M59" s="444"/>
      <c r="N59" s="444"/>
      <c r="O59" s="444"/>
      <c r="P59" s="444"/>
      <c r="Q59" s="444"/>
      <c r="R59" s="197"/>
      <c r="S59" s="197"/>
      <c r="T59" s="214"/>
      <c r="U59" s="214"/>
      <c r="V59" s="214"/>
      <c r="W59" s="214"/>
      <c r="X59" s="214"/>
      <c r="Y59" s="214"/>
      <c r="Z59" s="214"/>
      <c r="AA59" s="197"/>
      <c r="AB59" s="197"/>
      <c r="AC59" s="215"/>
      <c r="AD59" s="215"/>
      <c r="AE59" s="215"/>
      <c r="AF59" s="215"/>
      <c r="AG59" s="215"/>
      <c r="AH59" s="215"/>
      <c r="AI59" s="215"/>
    </row>
    <row r="60" spans="1:36" ht="37.5" customHeight="1" x14ac:dyDescent="0.25">
      <c r="A60" s="444"/>
      <c r="B60" s="444"/>
      <c r="C60" s="444"/>
      <c r="D60" s="444"/>
      <c r="E60" s="444"/>
      <c r="F60" s="444"/>
      <c r="G60" s="444"/>
      <c r="H60" s="444"/>
      <c r="I60" s="444"/>
      <c r="J60" s="444"/>
      <c r="K60" s="444"/>
      <c r="L60" s="444"/>
      <c r="M60" s="444"/>
      <c r="N60" s="444"/>
      <c r="O60" s="444"/>
      <c r="P60" s="444"/>
      <c r="Q60" s="444"/>
      <c r="R60" s="197"/>
      <c r="S60" s="197"/>
      <c r="T60" s="214"/>
      <c r="U60" s="214"/>
      <c r="V60" s="214"/>
      <c r="W60" s="214"/>
      <c r="X60" s="214"/>
      <c r="Y60" s="214"/>
      <c r="Z60" s="214"/>
      <c r="AA60" s="197"/>
      <c r="AB60" s="197"/>
      <c r="AC60" s="215"/>
      <c r="AD60" s="215"/>
      <c r="AE60" s="215"/>
      <c r="AF60" s="215"/>
      <c r="AG60" s="215"/>
      <c r="AH60" s="215"/>
      <c r="AI60" s="215"/>
    </row>
    <row r="61" spans="1:36" ht="24.75" customHeight="1" x14ac:dyDescent="0.25">
      <c r="A61" s="444"/>
      <c r="B61" s="444"/>
      <c r="C61" s="444"/>
      <c r="D61" s="444"/>
      <c r="E61" s="444"/>
      <c r="F61" s="444"/>
      <c r="G61" s="444"/>
      <c r="H61" s="444"/>
      <c r="I61" s="444"/>
      <c r="J61" s="444"/>
      <c r="K61" s="444"/>
      <c r="L61" s="444"/>
      <c r="M61" s="444"/>
      <c r="N61" s="444"/>
      <c r="O61" s="444"/>
      <c r="P61" s="444"/>
      <c r="Q61" s="444"/>
      <c r="R61" s="197"/>
      <c r="S61" s="197"/>
      <c r="T61" s="214"/>
      <c r="U61" s="214"/>
      <c r="V61" s="214"/>
      <c r="W61" s="214"/>
      <c r="X61" s="214"/>
      <c r="Y61" s="214"/>
      <c r="Z61" s="214"/>
      <c r="AA61" s="197"/>
      <c r="AB61" s="197"/>
      <c r="AC61" s="215"/>
      <c r="AD61" s="215"/>
      <c r="AE61" s="215"/>
      <c r="AF61" s="215"/>
      <c r="AG61" s="215"/>
      <c r="AH61" s="215"/>
      <c r="AI61" s="215"/>
    </row>
    <row r="62" spans="1:36" ht="35.25" customHeight="1" x14ac:dyDescent="0.25">
      <c r="A62" s="444"/>
      <c r="B62" s="444"/>
      <c r="C62" s="444"/>
      <c r="D62" s="444"/>
      <c r="E62" s="444"/>
      <c r="F62" s="444"/>
      <c r="G62" s="444"/>
      <c r="H62" s="444"/>
      <c r="I62" s="444"/>
      <c r="J62" s="444"/>
      <c r="K62" s="444"/>
      <c r="L62" s="444"/>
      <c r="M62" s="444"/>
      <c r="N62" s="444"/>
      <c r="O62" s="444"/>
      <c r="P62" s="444"/>
      <c r="Q62" s="444"/>
      <c r="R62" s="197"/>
      <c r="S62" s="197"/>
      <c r="T62" s="214"/>
      <c r="U62" s="214"/>
      <c r="V62" s="214"/>
      <c r="W62" s="214"/>
      <c r="X62" s="214"/>
      <c r="Y62" s="214"/>
      <c r="Z62" s="214"/>
      <c r="AA62" s="197"/>
      <c r="AB62" s="197"/>
      <c r="AC62" s="215"/>
      <c r="AD62" s="215"/>
      <c r="AE62" s="215"/>
      <c r="AF62" s="215"/>
      <c r="AG62" s="215"/>
      <c r="AH62" s="215"/>
      <c r="AI62" s="215"/>
    </row>
    <row r="63" spans="1:36" ht="27.75" customHeight="1" x14ac:dyDescent="0.25">
      <c r="A63" s="444"/>
      <c r="B63" s="444"/>
      <c r="C63" s="444"/>
      <c r="D63" s="444"/>
      <c r="E63" s="444"/>
      <c r="F63" s="444"/>
      <c r="G63" s="444"/>
      <c r="H63" s="444"/>
      <c r="I63" s="444"/>
      <c r="J63" s="444"/>
      <c r="K63" s="444"/>
      <c r="L63" s="444"/>
      <c r="M63" s="444"/>
      <c r="N63" s="444"/>
      <c r="O63" s="444"/>
      <c r="P63" s="444"/>
      <c r="Q63" s="444"/>
      <c r="R63" s="197"/>
      <c r="S63" s="197"/>
      <c r="T63" s="214"/>
      <c r="U63" s="214"/>
      <c r="V63" s="214"/>
      <c r="W63" s="214"/>
      <c r="X63" s="214"/>
      <c r="Y63" s="214"/>
      <c r="Z63" s="214"/>
      <c r="AA63" s="197"/>
      <c r="AB63" s="197"/>
      <c r="AC63" s="215"/>
      <c r="AD63" s="215"/>
      <c r="AE63" s="215"/>
      <c r="AF63" s="215"/>
      <c r="AG63" s="215"/>
      <c r="AH63" s="215"/>
      <c r="AI63" s="215"/>
    </row>
    <row r="64" spans="1:36" ht="19.5" customHeight="1" x14ac:dyDescent="0.25">
      <c r="A64" s="444"/>
      <c r="B64" s="444"/>
      <c r="C64" s="444"/>
      <c r="D64" s="444"/>
      <c r="E64" s="444"/>
      <c r="F64" s="444"/>
      <c r="G64" s="444"/>
      <c r="H64" s="444"/>
      <c r="I64" s="444"/>
      <c r="J64" s="444"/>
      <c r="K64" s="444"/>
      <c r="L64" s="444"/>
      <c r="M64" s="444"/>
      <c r="N64" s="444"/>
      <c r="O64" s="444"/>
      <c r="P64" s="444"/>
      <c r="Q64" s="444"/>
      <c r="R64" s="197"/>
      <c r="S64" s="197"/>
      <c r="T64" s="214"/>
      <c r="U64" s="214"/>
      <c r="V64" s="214"/>
      <c r="W64" s="214"/>
      <c r="X64" s="214"/>
      <c r="Y64" s="214"/>
      <c r="Z64" s="214"/>
      <c r="AA64" s="197"/>
      <c r="AB64" s="197"/>
      <c r="AC64" s="215"/>
      <c r="AD64" s="215"/>
      <c r="AE64" s="215"/>
      <c r="AF64" s="215"/>
      <c r="AG64" s="215"/>
      <c r="AH64" s="215"/>
      <c r="AI64" s="215"/>
    </row>
    <row r="65" spans="1:35" ht="52.5" customHeight="1" x14ac:dyDescent="0.25">
      <c r="A65" s="444"/>
      <c r="B65" s="444"/>
      <c r="C65" s="444"/>
      <c r="D65" s="444"/>
      <c r="E65" s="444"/>
      <c r="F65" s="444"/>
      <c r="G65" s="444"/>
      <c r="H65" s="444"/>
      <c r="I65" s="444"/>
      <c r="J65" s="444"/>
      <c r="K65" s="444"/>
      <c r="L65" s="444"/>
      <c r="M65" s="444"/>
      <c r="N65" s="444"/>
      <c r="O65" s="444"/>
      <c r="P65" s="444"/>
      <c r="Q65" s="444"/>
      <c r="R65" s="197"/>
      <c r="S65" s="197"/>
      <c r="T65" s="214"/>
      <c r="U65" s="214"/>
      <c r="V65" s="214"/>
      <c r="W65" s="214"/>
      <c r="X65" s="214"/>
      <c r="Y65" s="214"/>
      <c r="Z65" s="214"/>
      <c r="AA65" s="197"/>
      <c r="AB65" s="197"/>
      <c r="AC65" s="215"/>
      <c r="AD65" s="215"/>
      <c r="AE65" s="215"/>
      <c r="AF65" s="215"/>
      <c r="AG65" s="215"/>
      <c r="AH65" s="215"/>
      <c r="AI65" s="215"/>
    </row>
    <row r="66" spans="1:35" ht="37.5" customHeight="1" x14ac:dyDescent="0.25">
      <c r="A66" s="444"/>
      <c r="B66" s="444"/>
      <c r="C66" s="444"/>
      <c r="D66" s="444"/>
      <c r="E66" s="444"/>
      <c r="F66" s="444"/>
      <c r="G66" s="444"/>
      <c r="H66" s="444"/>
      <c r="I66" s="444"/>
      <c r="J66" s="444"/>
      <c r="K66" s="444"/>
      <c r="L66" s="444"/>
      <c r="M66" s="444"/>
      <c r="N66" s="444"/>
      <c r="O66" s="444"/>
      <c r="P66" s="444"/>
      <c r="Q66" s="444"/>
      <c r="R66" s="197"/>
      <c r="S66" s="197"/>
      <c r="T66" s="214"/>
      <c r="U66" s="214"/>
      <c r="V66" s="214"/>
      <c r="W66" s="214"/>
      <c r="X66" s="214"/>
      <c r="Y66" s="214"/>
      <c r="Z66" s="214"/>
      <c r="AA66" s="197"/>
      <c r="AB66" s="197"/>
      <c r="AC66" s="215"/>
      <c r="AD66" s="215"/>
      <c r="AE66" s="215"/>
      <c r="AF66" s="215"/>
      <c r="AG66" s="215"/>
      <c r="AH66" s="215"/>
      <c r="AI66" s="215"/>
    </row>
    <row r="67" spans="1:35" ht="19.5" customHeight="1" x14ac:dyDescent="0.25">
      <c r="A67" s="444"/>
      <c r="B67" s="444"/>
      <c r="C67" s="444"/>
      <c r="D67" s="444"/>
      <c r="E67" s="444"/>
      <c r="F67" s="444"/>
      <c r="G67" s="444"/>
      <c r="H67" s="444"/>
      <c r="I67" s="444"/>
      <c r="J67" s="444"/>
      <c r="K67" s="444"/>
      <c r="L67" s="444"/>
      <c r="M67" s="444"/>
      <c r="N67" s="444"/>
      <c r="O67" s="444"/>
      <c r="P67" s="444"/>
      <c r="Q67" s="444"/>
      <c r="R67" s="197"/>
      <c r="S67" s="197"/>
      <c r="T67" s="214"/>
      <c r="U67" s="214"/>
      <c r="V67" s="214"/>
      <c r="W67" s="214"/>
      <c r="X67" s="214"/>
      <c r="Y67" s="214"/>
      <c r="Z67" s="214"/>
      <c r="AA67" s="197"/>
      <c r="AB67" s="197"/>
      <c r="AC67" s="215"/>
      <c r="AD67" s="215"/>
      <c r="AE67" s="215"/>
      <c r="AF67" s="215"/>
      <c r="AG67" s="215"/>
      <c r="AH67" s="215"/>
      <c r="AI67" s="215"/>
    </row>
    <row r="68" spans="1:35" ht="54.75" customHeight="1" x14ac:dyDescent="0.25">
      <c r="A68" s="445"/>
      <c r="B68" s="445"/>
      <c r="C68" s="445"/>
      <c r="D68" s="445"/>
      <c r="E68" s="445"/>
      <c r="F68" s="445"/>
      <c r="G68" s="445"/>
      <c r="H68" s="445"/>
      <c r="I68" s="445"/>
      <c r="J68" s="445"/>
      <c r="K68" s="445"/>
      <c r="L68" s="445"/>
      <c r="M68" s="445"/>
      <c r="N68" s="445"/>
      <c r="O68" s="445"/>
      <c r="P68" s="445"/>
      <c r="Q68" s="445"/>
      <c r="R68" s="197"/>
      <c r="S68" s="197"/>
      <c r="T68" s="214"/>
      <c r="U68" s="214"/>
      <c r="V68" s="214"/>
      <c r="W68" s="214"/>
      <c r="X68" s="214"/>
      <c r="Y68" s="214"/>
      <c r="Z68" s="214"/>
      <c r="AA68" s="197"/>
      <c r="AB68" s="197"/>
      <c r="AC68" s="215"/>
      <c r="AD68" s="215"/>
      <c r="AE68" s="215"/>
      <c r="AF68" s="215"/>
      <c r="AG68" s="215"/>
      <c r="AH68" s="215"/>
      <c r="AI68" s="215"/>
    </row>
  </sheetData>
  <sheetProtection algorithmName="SHA-512" hashValue="wgxs1Jxi53NueRtRL6C4CJZAIB0i9wRXoHyYb1v8AU0CIAKtikrDkiirLtKc3e2o45/Ojzp0zTXobPintXbDtw==" saltValue="fMRiU50/0AIhY43V8PKWLg==" spinCount="100000" sheet="1" objects="1" scenarios="1"/>
  <mergeCells count="31">
    <mergeCell ref="A1:Q1"/>
    <mergeCell ref="B2:M2"/>
    <mergeCell ref="P2:Q3"/>
    <mergeCell ref="B3:C3"/>
    <mergeCell ref="D3:E3"/>
    <mergeCell ref="F3:G3"/>
    <mergeCell ref="H3:I3"/>
    <mergeCell ref="J3:K3"/>
    <mergeCell ref="L3:M3"/>
    <mergeCell ref="N3:O3"/>
    <mergeCell ref="A59:Q59"/>
    <mergeCell ref="S4:Z4"/>
    <mergeCell ref="AB4:AI4"/>
    <mergeCell ref="A49:Q49"/>
    <mergeCell ref="A51:Q51"/>
    <mergeCell ref="A52:Q52"/>
    <mergeCell ref="A53:Q53"/>
    <mergeCell ref="A54:Q54"/>
    <mergeCell ref="A55:Q55"/>
    <mergeCell ref="A56:Q56"/>
    <mergeCell ref="A57:Q57"/>
    <mergeCell ref="A58:Q58"/>
    <mergeCell ref="A66:Q66"/>
    <mergeCell ref="A67:Q67"/>
    <mergeCell ref="A68:Q68"/>
    <mergeCell ref="A60:Q60"/>
    <mergeCell ref="A61:Q61"/>
    <mergeCell ref="A62:Q62"/>
    <mergeCell ref="A63:Q63"/>
    <mergeCell ref="A64:Q64"/>
    <mergeCell ref="A65:Q6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G35" sqref="G35"/>
    </sheetView>
  </sheetViews>
  <sheetFormatPr defaultColWidth="8.7109375" defaultRowHeight="15" x14ac:dyDescent="0.25"/>
  <cols>
    <col min="1" max="1" width="19.42578125" customWidth="1"/>
    <col min="2" max="2" width="23.42578125" customWidth="1"/>
    <col min="3" max="3" width="18.7109375" customWidth="1"/>
    <col min="4" max="5" width="24.7109375" customWidth="1"/>
  </cols>
  <sheetData>
    <row r="1" spans="1:18" s="185" customFormat="1" ht="43.5" customHeight="1" thickBot="1" x14ac:dyDescent="0.3">
      <c r="A1" s="54"/>
      <c r="B1" s="462" t="s">
        <v>251</v>
      </c>
      <c r="C1" s="462"/>
      <c r="D1" s="462"/>
      <c r="E1" s="108"/>
      <c r="F1" s="54"/>
      <c r="G1" s="54" t="s">
        <v>1</v>
      </c>
      <c r="H1" s="54" t="s">
        <v>1</v>
      </c>
      <c r="I1" s="54" t="s">
        <v>1</v>
      </c>
      <c r="J1" s="169" t="s">
        <v>1</v>
      </c>
      <c r="K1" s="169" t="s">
        <v>1</v>
      </c>
      <c r="L1" s="169" t="s">
        <v>1</v>
      </c>
      <c r="M1" s="169" t="s">
        <v>1</v>
      </c>
      <c r="N1" s="169" t="s">
        <v>1</v>
      </c>
      <c r="O1" s="169" t="s">
        <v>1</v>
      </c>
      <c r="P1" s="169" t="s">
        <v>1</v>
      </c>
      <c r="Q1" s="169" t="s">
        <v>1</v>
      </c>
      <c r="R1" s="169" t="s">
        <v>1</v>
      </c>
    </row>
    <row r="2" spans="1:18" s="185" customFormat="1" ht="69" customHeight="1" thickBot="1" x14ac:dyDescent="0.3">
      <c r="A2" s="463" t="s">
        <v>252</v>
      </c>
      <c r="B2" s="463"/>
      <c r="C2" s="463"/>
      <c r="D2" s="463"/>
      <c r="E2" s="463"/>
      <c r="F2" s="54"/>
      <c r="G2" s="54"/>
      <c r="H2" s="54"/>
      <c r="I2" s="54"/>
      <c r="J2" s="169"/>
      <c r="K2" s="169"/>
      <c r="L2" s="169"/>
      <c r="M2" s="169"/>
      <c r="N2" s="169"/>
      <c r="O2" s="169"/>
      <c r="P2" s="169"/>
      <c r="Q2" s="169"/>
      <c r="R2" s="169"/>
    </row>
    <row r="3" spans="1:18" s="185" customFormat="1" ht="22.5" customHeight="1" thickBot="1" x14ac:dyDescent="0.3">
      <c r="A3" s="67" t="s">
        <v>166</v>
      </c>
      <c r="B3" s="109"/>
      <c r="C3" s="109"/>
      <c r="D3" s="109"/>
      <c r="E3" s="109"/>
      <c r="F3" s="54"/>
      <c r="G3" s="54"/>
      <c r="H3" s="54"/>
      <c r="I3" s="54"/>
      <c r="J3" s="169"/>
      <c r="K3" s="169"/>
      <c r="L3" s="169"/>
      <c r="M3" s="169"/>
      <c r="N3" s="169"/>
      <c r="O3" s="169"/>
      <c r="P3" s="169"/>
      <c r="Q3" s="169"/>
      <c r="R3" s="169"/>
    </row>
    <row r="4" spans="1:18" s="185" customFormat="1" ht="13.9" customHeight="1" x14ac:dyDescent="0.25">
      <c r="A4" s="110" t="s">
        <v>110</v>
      </c>
      <c r="B4" s="111" t="s">
        <v>167</v>
      </c>
      <c r="C4" s="464" t="s">
        <v>168</v>
      </c>
      <c r="D4" s="464"/>
      <c r="E4" s="110" t="s">
        <v>169</v>
      </c>
      <c r="F4" s="54"/>
      <c r="G4" s="54"/>
      <c r="H4" s="54"/>
      <c r="I4" s="54"/>
      <c r="J4" s="169"/>
      <c r="K4" s="169"/>
      <c r="L4" s="169"/>
      <c r="M4" s="169"/>
      <c r="N4" s="169"/>
      <c r="O4" s="169"/>
      <c r="P4" s="169"/>
      <c r="Q4" s="169"/>
      <c r="R4" s="169"/>
    </row>
    <row r="5" spans="1:18" s="185" customFormat="1" ht="13.9" customHeight="1" thickBot="1" x14ac:dyDescent="0.3">
      <c r="A5" s="112" t="s">
        <v>253</v>
      </c>
      <c r="B5" s="113"/>
      <c r="C5" s="114" t="s">
        <v>254</v>
      </c>
      <c r="D5" s="114" t="s">
        <v>255</v>
      </c>
      <c r="E5" s="112"/>
      <c r="F5" s="54"/>
      <c r="G5" s="54"/>
      <c r="H5" s="54"/>
      <c r="I5" s="54"/>
      <c r="J5" s="169"/>
      <c r="K5" s="169"/>
      <c r="L5" s="169"/>
      <c r="M5" s="169"/>
      <c r="N5" s="169"/>
      <c r="O5" s="169"/>
      <c r="P5" s="169"/>
      <c r="Q5" s="169"/>
      <c r="R5" s="169"/>
    </row>
    <row r="6" spans="1:18" s="185" customFormat="1" ht="13.9" customHeight="1" x14ac:dyDescent="0.25">
      <c r="A6" s="54" t="s">
        <v>117</v>
      </c>
      <c r="B6" s="417">
        <v>87</v>
      </c>
      <c r="C6" s="417">
        <v>9314868.8000000007</v>
      </c>
      <c r="D6" s="417">
        <v>9117716.8699999992</v>
      </c>
      <c r="E6" s="116">
        <f t="shared" ref="E6:E12" si="0">IF(D6=0,0,((C6-D6)/D6))</f>
        <v>2.1622949342580494E-2</v>
      </c>
      <c r="F6" s="54"/>
      <c r="G6" s="54"/>
      <c r="H6" s="54"/>
      <c r="I6" s="54"/>
      <c r="J6" s="169"/>
      <c r="K6" s="169"/>
      <c r="L6" s="169"/>
      <c r="M6" s="169"/>
      <c r="N6" s="169"/>
      <c r="O6" s="169"/>
      <c r="P6" s="169"/>
      <c r="Q6" s="169"/>
      <c r="R6" s="169"/>
    </row>
    <row r="7" spans="1:18" s="185" customFormat="1" ht="13.9" customHeight="1" x14ac:dyDescent="0.25">
      <c r="A7" s="87" t="s">
        <v>118</v>
      </c>
      <c r="B7" s="417">
        <v>106</v>
      </c>
      <c r="C7" s="417">
        <v>8607693.1300000008</v>
      </c>
      <c r="D7" s="417">
        <v>8389784.2799999993</v>
      </c>
      <c r="E7" s="118">
        <f t="shared" si="0"/>
        <v>2.5973117153853868E-2</v>
      </c>
      <c r="F7" s="54"/>
      <c r="G7" s="54"/>
      <c r="H7" s="54"/>
      <c r="I7" s="54"/>
      <c r="J7" s="169"/>
      <c r="K7" s="169"/>
      <c r="L7" s="169"/>
      <c r="M7" s="169"/>
      <c r="N7" s="169"/>
      <c r="O7" s="169"/>
      <c r="P7" s="169"/>
      <c r="Q7" s="169"/>
      <c r="R7" s="169"/>
    </row>
    <row r="8" spans="1:18" s="185" customFormat="1" ht="13.9" customHeight="1" x14ac:dyDescent="0.25">
      <c r="A8" s="87" t="s">
        <v>119</v>
      </c>
      <c r="B8" s="417">
        <v>79</v>
      </c>
      <c r="C8" s="417">
        <v>5448277.3899999997</v>
      </c>
      <c r="D8" s="417">
        <v>5406201.5899999999</v>
      </c>
      <c r="E8" s="118">
        <f t="shared" si="0"/>
        <v>7.7828766278025185E-3</v>
      </c>
      <c r="F8" s="54"/>
      <c r="G8" s="54"/>
      <c r="H8" s="54"/>
      <c r="I8" s="54"/>
      <c r="J8" s="169"/>
      <c r="K8" s="169"/>
      <c r="L8" s="169"/>
      <c r="M8" s="169"/>
      <c r="N8" s="169"/>
      <c r="O8" s="169"/>
      <c r="P8" s="169"/>
      <c r="Q8" s="169"/>
      <c r="R8" s="169"/>
    </row>
    <row r="9" spans="1:18" s="185" customFormat="1" ht="13.9" customHeight="1" x14ac:dyDescent="0.25">
      <c r="A9" s="87" t="s">
        <v>120</v>
      </c>
      <c r="B9" s="417">
        <v>39</v>
      </c>
      <c r="C9" s="417">
        <v>2332273.77</v>
      </c>
      <c r="D9" s="417">
        <v>2324710.88</v>
      </c>
      <c r="E9" s="118">
        <f t="shared" si="0"/>
        <v>3.25326046566278E-3</v>
      </c>
      <c r="F9" s="54"/>
      <c r="G9" s="54"/>
      <c r="H9" s="54"/>
      <c r="I9" s="54"/>
      <c r="J9" s="169"/>
      <c r="K9" s="169"/>
      <c r="L9" s="169"/>
      <c r="M9" s="169"/>
      <c r="N9" s="169"/>
      <c r="O9" s="169"/>
      <c r="P9" s="169"/>
      <c r="Q9" s="169"/>
      <c r="R9" s="169"/>
    </row>
    <row r="10" spans="1:18" s="185" customFormat="1" ht="13.9" customHeight="1" x14ac:dyDescent="0.25">
      <c r="A10" s="87" t="s">
        <v>121</v>
      </c>
      <c r="B10" s="117"/>
      <c r="C10" s="69"/>
      <c r="D10" s="69"/>
      <c r="E10" s="118">
        <f t="shared" si="0"/>
        <v>0</v>
      </c>
      <c r="F10" s="54"/>
      <c r="G10" s="54"/>
      <c r="H10" s="54"/>
      <c r="I10" s="54"/>
      <c r="J10" s="169"/>
      <c r="K10" s="169"/>
      <c r="L10" s="169"/>
      <c r="M10" s="169"/>
      <c r="N10" s="169"/>
      <c r="O10" s="169"/>
      <c r="P10" s="169"/>
      <c r="Q10" s="169"/>
      <c r="R10" s="169"/>
    </row>
    <row r="11" spans="1:18" s="185" customFormat="1" ht="13.9" customHeight="1" x14ac:dyDescent="0.25">
      <c r="A11" s="87" t="s">
        <v>122</v>
      </c>
      <c r="B11" s="117"/>
      <c r="C11" s="69"/>
      <c r="D11" s="69"/>
      <c r="E11" s="118">
        <f t="shared" si="0"/>
        <v>0</v>
      </c>
      <c r="F11" s="54"/>
      <c r="G11" s="54"/>
      <c r="H11" s="54"/>
      <c r="I11" s="54"/>
      <c r="J11" s="169"/>
      <c r="K11" s="169"/>
      <c r="L11" s="169"/>
      <c r="M11" s="169"/>
      <c r="N11" s="169"/>
      <c r="O11" s="169"/>
      <c r="P11" s="169"/>
      <c r="Q11" s="169"/>
      <c r="R11" s="169"/>
    </row>
    <row r="12" spans="1:18" s="185" customFormat="1" ht="13.15" customHeight="1" thickBot="1" x14ac:dyDescent="0.3">
      <c r="A12" s="65" t="s">
        <v>123</v>
      </c>
      <c r="B12" s="119">
        <f>SUM(B6:B11)</f>
        <v>311</v>
      </c>
      <c r="C12" s="120">
        <f>SUM(C6:C11)</f>
        <v>25703113.09</v>
      </c>
      <c r="D12" s="120">
        <f>SUM(D6:D11)</f>
        <v>25238413.619999997</v>
      </c>
      <c r="E12" s="121">
        <f t="shared" si="0"/>
        <v>1.8412388234724658E-2</v>
      </c>
      <c r="F12" s="54"/>
      <c r="G12" s="54"/>
      <c r="H12" s="54"/>
      <c r="I12" s="54"/>
      <c r="J12" s="169"/>
      <c r="K12" s="169"/>
      <c r="L12" s="169"/>
      <c r="M12" s="169"/>
      <c r="N12" s="169"/>
      <c r="O12" s="169"/>
      <c r="P12" s="169"/>
      <c r="Q12" s="169"/>
      <c r="R12" s="169"/>
    </row>
    <row r="13" spans="1:18" s="185" customFormat="1" ht="13.15" customHeight="1" thickBot="1" x14ac:dyDescent="0.3">
      <c r="A13" s="73" t="s">
        <v>170</v>
      </c>
      <c r="B13" s="122"/>
      <c r="C13" s="74"/>
      <c r="D13" s="74"/>
      <c r="E13" s="74"/>
      <c r="F13" s="54"/>
      <c r="G13" s="10"/>
      <c r="H13" s="10"/>
      <c r="I13" s="10"/>
      <c r="J13" s="11"/>
      <c r="K13" s="11"/>
      <c r="L13" s="11"/>
      <c r="M13" s="11"/>
      <c r="N13" s="11"/>
      <c r="O13" s="11"/>
      <c r="P13" s="11"/>
      <c r="Q13" s="11"/>
      <c r="R13" s="11"/>
    </row>
    <row r="14" spans="1:18" s="185" customFormat="1" ht="13.9" customHeight="1" x14ac:dyDescent="0.25">
      <c r="A14" s="110" t="s">
        <v>110</v>
      </c>
      <c r="B14" s="111" t="s">
        <v>167</v>
      </c>
      <c r="C14" s="464" t="s">
        <v>168</v>
      </c>
      <c r="D14" s="464"/>
      <c r="E14" s="110" t="s">
        <v>169</v>
      </c>
      <c r="F14" s="54"/>
      <c r="G14" s="34"/>
      <c r="H14" s="34"/>
      <c r="I14" s="34"/>
      <c r="J14" s="12"/>
      <c r="K14" s="12"/>
      <c r="L14" s="12"/>
      <c r="M14" s="12"/>
      <c r="N14" s="12"/>
      <c r="O14" s="12"/>
      <c r="P14" s="12"/>
      <c r="Q14" s="12"/>
      <c r="R14" s="12"/>
    </row>
    <row r="15" spans="1:18" s="185" customFormat="1" ht="13.9" customHeight="1" thickBot="1" x14ac:dyDescent="0.3">
      <c r="A15" s="112" t="s">
        <v>253</v>
      </c>
      <c r="B15" s="113"/>
      <c r="C15" s="114" t="s">
        <v>254</v>
      </c>
      <c r="D15" s="114" t="s">
        <v>255</v>
      </c>
      <c r="E15" s="112"/>
      <c r="F15" s="54"/>
      <c r="G15" s="54"/>
      <c r="H15" s="54"/>
      <c r="I15" s="54"/>
      <c r="J15" s="169"/>
      <c r="K15" s="169"/>
      <c r="L15" s="169"/>
      <c r="M15" s="169"/>
      <c r="N15" s="169"/>
      <c r="O15" s="169"/>
      <c r="P15" s="169"/>
      <c r="Q15" s="169"/>
      <c r="R15" s="169"/>
    </row>
    <row r="16" spans="1:18" s="185" customFormat="1" ht="13.9" customHeight="1" x14ac:dyDescent="0.25">
      <c r="A16" s="54" t="s">
        <v>117</v>
      </c>
      <c r="B16" s="417">
        <v>52</v>
      </c>
      <c r="C16" s="417">
        <v>6345294.54</v>
      </c>
      <c r="D16" s="417">
        <v>6564977.2599999998</v>
      </c>
      <c r="E16" s="116">
        <f t="shared" ref="E16:E22" si="1">IF(D16=0,0,((C16-D16)/D16))</f>
        <v>-3.3462830303847807E-2</v>
      </c>
      <c r="F16" s="54"/>
      <c r="G16" s="54"/>
      <c r="H16" s="54"/>
      <c r="I16" s="54"/>
      <c r="J16" s="169"/>
      <c r="K16" s="169"/>
      <c r="L16" s="169"/>
      <c r="M16" s="169"/>
      <c r="N16" s="169"/>
      <c r="O16" s="169"/>
      <c r="P16" s="169"/>
      <c r="Q16" s="169"/>
      <c r="R16" s="169"/>
    </row>
    <row r="17" spans="1:18" s="185" customFormat="1" ht="13.9" customHeight="1" x14ac:dyDescent="0.25">
      <c r="A17" s="87" t="s">
        <v>118</v>
      </c>
      <c r="B17" s="417">
        <v>50</v>
      </c>
      <c r="C17" s="417">
        <v>5234236.34</v>
      </c>
      <c r="D17" s="417">
        <v>5125894.76</v>
      </c>
      <c r="E17" s="118">
        <f t="shared" si="1"/>
        <v>2.1136130387507231E-2</v>
      </c>
      <c r="F17" s="54"/>
      <c r="G17" s="54"/>
      <c r="H17" s="54"/>
      <c r="I17" s="54"/>
      <c r="J17" s="169"/>
      <c r="K17" s="169"/>
      <c r="L17" s="169"/>
      <c r="M17" s="169"/>
      <c r="N17" s="169"/>
      <c r="O17" s="169"/>
      <c r="P17" s="169"/>
      <c r="Q17" s="169"/>
      <c r="R17" s="169"/>
    </row>
    <row r="18" spans="1:18" s="185" customFormat="1" ht="13.9" customHeight="1" x14ac:dyDescent="0.25">
      <c r="A18" s="87" t="s">
        <v>119</v>
      </c>
      <c r="B18" s="417">
        <v>47</v>
      </c>
      <c r="C18" s="417">
        <v>4034689.07</v>
      </c>
      <c r="D18" s="417">
        <v>3972252.28</v>
      </c>
      <c r="E18" s="118">
        <f t="shared" si="1"/>
        <v>1.5718233787507585E-2</v>
      </c>
      <c r="F18" s="54"/>
      <c r="G18" s="54"/>
      <c r="H18" s="54"/>
      <c r="I18" s="54"/>
      <c r="J18" s="169"/>
      <c r="K18" s="169"/>
      <c r="L18" s="169"/>
      <c r="M18" s="169"/>
      <c r="N18" s="169"/>
      <c r="O18" s="169"/>
      <c r="P18" s="169"/>
      <c r="Q18" s="169"/>
      <c r="R18" s="169"/>
    </row>
    <row r="19" spans="1:18" s="185" customFormat="1" ht="13.9" customHeight="1" x14ac:dyDescent="0.25">
      <c r="A19" s="87" t="s">
        <v>120</v>
      </c>
      <c r="B19" s="417">
        <v>27</v>
      </c>
      <c r="C19" s="417">
        <v>2046857.41</v>
      </c>
      <c r="D19" s="417">
        <v>2038439.88</v>
      </c>
      <c r="E19" s="118">
        <f t="shared" si="1"/>
        <v>4.1293982140891139E-3</v>
      </c>
      <c r="F19" s="54"/>
      <c r="G19" s="54"/>
      <c r="H19" s="54"/>
      <c r="I19" s="54"/>
      <c r="J19" s="169"/>
      <c r="K19" s="169"/>
      <c r="L19" s="169"/>
      <c r="M19" s="169"/>
      <c r="N19" s="169"/>
      <c r="O19" s="169"/>
      <c r="P19" s="169"/>
      <c r="Q19" s="169"/>
      <c r="R19" s="169"/>
    </row>
    <row r="20" spans="1:18" s="185" customFormat="1" ht="13.9" customHeight="1" x14ac:dyDescent="0.25">
      <c r="A20" s="87" t="s">
        <v>121</v>
      </c>
      <c r="B20" s="117"/>
      <c r="C20" s="115"/>
      <c r="D20" s="115"/>
      <c r="E20" s="118">
        <f t="shared" si="1"/>
        <v>0</v>
      </c>
      <c r="F20" s="54"/>
      <c r="G20" s="54"/>
      <c r="H20" s="54"/>
      <c r="I20" s="54"/>
      <c r="J20" s="169"/>
      <c r="K20" s="169"/>
      <c r="L20" s="169"/>
      <c r="M20" s="169"/>
      <c r="N20" s="169"/>
      <c r="O20" s="169"/>
      <c r="P20" s="169"/>
      <c r="Q20" s="169"/>
      <c r="R20" s="169"/>
    </row>
    <row r="21" spans="1:18" s="185" customFormat="1" ht="13.9" customHeight="1" x14ac:dyDescent="0.25">
      <c r="A21" s="87" t="s">
        <v>122</v>
      </c>
      <c r="B21" s="117"/>
      <c r="C21" s="69"/>
      <c r="D21" s="69"/>
      <c r="E21" s="118">
        <f t="shared" si="1"/>
        <v>0</v>
      </c>
      <c r="F21" s="54"/>
      <c r="G21" s="54"/>
      <c r="H21" s="54"/>
      <c r="I21" s="54"/>
      <c r="J21" s="169"/>
      <c r="K21" s="169"/>
      <c r="L21" s="169"/>
      <c r="M21" s="169"/>
      <c r="N21" s="169"/>
      <c r="O21" s="169"/>
      <c r="P21" s="169"/>
      <c r="Q21" s="169"/>
      <c r="R21" s="169"/>
    </row>
    <row r="22" spans="1:18" s="185" customFormat="1" ht="13.15" customHeight="1" thickBot="1" x14ac:dyDescent="0.3">
      <c r="A22" s="123" t="s">
        <v>123</v>
      </c>
      <c r="B22" s="124">
        <f>SUM(B16:B21)</f>
        <v>176</v>
      </c>
      <c r="C22" s="120">
        <f>SUM(C16:C21)</f>
        <v>17661077.359999999</v>
      </c>
      <c r="D22" s="120">
        <f>SUM(D16:D21)</f>
        <v>17701564.18</v>
      </c>
      <c r="E22" s="121">
        <f t="shared" si="1"/>
        <v>-2.2871888375686072E-3</v>
      </c>
      <c r="F22" s="54"/>
      <c r="G22" s="54"/>
      <c r="H22" s="54"/>
      <c r="I22" s="54"/>
      <c r="J22" s="169"/>
      <c r="K22" s="169"/>
      <c r="L22" s="169"/>
      <c r="M22" s="169"/>
      <c r="N22" s="169"/>
      <c r="O22" s="169"/>
      <c r="P22" s="169"/>
      <c r="Q22" s="169"/>
      <c r="R22" s="169"/>
    </row>
    <row r="23" spans="1:18" s="185" customFormat="1" ht="13.15" customHeight="1" thickBot="1" x14ac:dyDescent="0.3">
      <c r="A23" s="99" t="s">
        <v>171</v>
      </c>
      <c r="B23" s="125"/>
      <c r="C23" s="100"/>
      <c r="D23" s="100"/>
      <c r="E23" s="100"/>
      <c r="F23" s="54"/>
      <c r="G23" s="54"/>
      <c r="H23" s="54"/>
      <c r="I23" s="54"/>
      <c r="J23" s="169"/>
      <c r="K23" s="169"/>
      <c r="L23" s="169"/>
      <c r="M23" s="169"/>
      <c r="N23" s="169"/>
      <c r="O23" s="169"/>
      <c r="P23" s="169"/>
      <c r="Q23" s="169"/>
      <c r="R23" s="169"/>
    </row>
    <row r="24" spans="1:18" s="185" customFormat="1" ht="13.9" customHeight="1" x14ac:dyDescent="0.25">
      <c r="A24" s="110" t="s">
        <v>110</v>
      </c>
      <c r="B24" s="111" t="s">
        <v>167</v>
      </c>
      <c r="C24" s="464" t="s">
        <v>168</v>
      </c>
      <c r="D24" s="464"/>
      <c r="E24" s="110" t="s">
        <v>169</v>
      </c>
      <c r="F24" s="54"/>
      <c r="G24" s="54"/>
      <c r="H24" s="54"/>
      <c r="I24" s="54"/>
      <c r="J24" s="169"/>
      <c r="K24" s="169"/>
      <c r="L24" s="169"/>
      <c r="M24" s="169"/>
      <c r="N24" s="169"/>
      <c r="O24" s="169"/>
      <c r="P24" s="169"/>
      <c r="Q24" s="169"/>
      <c r="R24" s="169"/>
    </row>
    <row r="25" spans="1:18" s="185" customFormat="1" ht="13.9" customHeight="1" thickBot="1" x14ac:dyDescent="0.3">
      <c r="A25" s="112" t="s">
        <v>220</v>
      </c>
      <c r="B25" s="109"/>
      <c r="C25" s="114" t="s">
        <v>254</v>
      </c>
      <c r="D25" s="114" t="s">
        <v>255</v>
      </c>
      <c r="E25" s="112"/>
      <c r="F25" s="54"/>
      <c r="G25" s="54"/>
      <c r="H25" s="54"/>
      <c r="I25" s="54"/>
      <c r="J25" s="169"/>
      <c r="K25" s="169"/>
      <c r="L25" s="169"/>
      <c r="M25" s="169"/>
      <c r="N25" s="169"/>
      <c r="O25" s="169"/>
      <c r="P25" s="169"/>
      <c r="Q25" s="169"/>
      <c r="R25" s="169"/>
    </row>
    <row r="26" spans="1:18" s="185" customFormat="1" ht="13.9" customHeight="1" x14ac:dyDescent="0.25">
      <c r="A26" s="68" t="s">
        <v>117</v>
      </c>
      <c r="B26" s="126">
        <f t="shared" ref="B26:B31" si="2">B6+B16</f>
        <v>139</v>
      </c>
      <c r="C26" s="127">
        <f>C6+(C16*'Form 1'!$K$31)</f>
        <v>14506473.423624828</v>
      </c>
      <c r="D26" s="128">
        <f>D6+(D16*'Form 1'!$K$31)</f>
        <v>14489061.900897153</v>
      </c>
      <c r="E26" s="116">
        <f t="shared" ref="E26:E32" si="3">IF(D26=0,0,((C26-D26)/D26))</f>
        <v>1.2017011761539665E-3</v>
      </c>
      <c r="F26" s="54"/>
      <c r="G26" s="54"/>
      <c r="H26" s="54"/>
      <c r="I26" s="54"/>
      <c r="J26" s="169"/>
      <c r="K26" s="169"/>
      <c r="L26" s="169"/>
      <c r="M26" s="169"/>
      <c r="N26" s="169"/>
      <c r="O26" s="169"/>
      <c r="P26" s="169"/>
      <c r="Q26" s="169"/>
      <c r="R26" s="169"/>
    </row>
    <row r="27" spans="1:18" s="185" customFormat="1" ht="13.9" customHeight="1" x14ac:dyDescent="0.25">
      <c r="A27" s="175" t="s">
        <v>118</v>
      </c>
      <c r="B27" s="129">
        <f t="shared" si="2"/>
        <v>156</v>
      </c>
      <c r="C27" s="130">
        <f>C7+(C17*'Form 1'!$K$31)</f>
        <v>12890250.135445029</v>
      </c>
      <c r="D27" s="130">
        <f>D7+(D17*'Form 1'!$K$31)</f>
        <v>12583698.174536135</v>
      </c>
      <c r="E27" s="118">
        <f t="shared" si="3"/>
        <v>2.4361038913760638E-2</v>
      </c>
      <c r="F27" s="54"/>
      <c r="G27" s="54"/>
      <c r="H27" s="54"/>
      <c r="I27" s="54"/>
      <c r="J27" s="169"/>
      <c r="K27" s="169"/>
      <c r="L27" s="169"/>
      <c r="M27" s="169"/>
      <c r="N27" s="169"/>
      <c r="O27" s="169"/>
      <c r="P27" s="169"/>
      <c r="Q27" s="169"/>
      <c r="R27" s="169"/>
    </row>
    <row r="28" spans="1:18" s="185" customFormat="1" ht="13.9" customHeight="1" x14ac:dyDescent="0.25">
      <c r="A28" s="175" t="s">
        <v>119</v>
      </c>
      <c r="B28" s="126">
        <f t="shared" si="2"/>
        <v>126</v>
      </c>
      <c r="C28" s="130">
        <f>C8+(C18*'Form 1'!$K$31)</f>
        <v>8749386.6290835738</v>
      </c>
      <c r="D28" s="128">
        <f>D8+(D18*'Form 1'!$K$31)</f>
        <v>8656226.1827200502</v>
      </c>
      <c r="E28" s="118">
        <f t="shared" si="3"/>
        <v>1.076224724227917E-2</v>
      </c>
      <c r="F28" s="54"/>
      <c r="G28" s="54"/>
      <c r="H28" s="54"/>
      <c r="I28" s="54"/>
      <c r="J28" s="169"/>
      <c r="K28" s="169"/>
      <c r="L28" s="169"/>
      <c r="M28" s="169"/>
      <c r="N28" s="169"/>
      <c r="O28" s="169"/>
      <c r="P28" s="169"/>
      <c r="Q28" s="169"/>
      <c r="R28" s="169"/>
    </row>
    <row r="29" spans="1:18" s="185" customFormat="1" ht="13.9" customHeight="1" x14ac:dyDescent="0.25">
      <c r="A29" s="175" t="s">
        <v>120</v>
      </c>
      <c r="B29" s="129">
        <f t="shared" si="2"/>
        <v>66</v>
      </c>
      <c r="C29" s="130">
        <f>C9+(C19*'Form 1'!$K$31)</f>
        <v>4006975.2872690056</v>
      </c>
      <c r="D29" s="130">
        <f>D9+(D19*'Form 1'!$K$31)</f>
        <v>3992525.327269021</v>
      </c>
      <c r="E29" s="118">
        <f t="shared" si="3"/>
        <v>3.6192531832650141E-3</v>
      </c>
      <c r="F29" s="54"/>
      <c r="G29" s="54"/>
      <c r="H29" s="54"/>
      <c r="I29" s="54"/>
      <c r="J29" s="169"/>
      <c r="K29" s="169"/>
      <c r="L29" s="169"/>
      <c r="M29" s="169"/>
      <c r="N29" s="169"/>
      <c r="O29" s="169"/>
      <c r="P29" s="169"/>
      <c r="Q29" s="169"/>
      <c r="R29" s="169"/>
    </row>
    <row r="30" spans="1:18" s="185" customFormat="1" ht="13.9" customHeight="1" x14ac:dyDescent="0.25">
      <c r="A30" s="175" t="s">
        <v>121</v>
      </c>
      <c r="B30" s="126">
        <f t="shared" si="2"/>
        <v>0</v>
      </c>
      <c r="C30" s="130">
        <f>C10+(C20*'Form 1'!$K$31)</f>
        <v>0</v>
      </c>
      <c r="D30" s="128">
        <f>D10+(D20*'Form 1'!$K$31)</f>
        <v>0</v>
      </c>
      <c r="E30" s="118">
        <f t="shared" si="3"/>
        <v>0</v>
      </c>
      <c r="F30" s="54"/>
      <c r="G30" s="54"/>
      <c r="H30" s="54"/>
      <c r="I30" s="54"/>
      <c r="J30" s="169"/>
      <c r="K30" s="169"/>
      <c r="L30" s="169"/>
      <c r="M30" s="169"/>
      <c r="N30" s="169"/>
      <c r="O30" s="169"/>
      <c r="P30" s="169"/>
      <c r="Q30" s="169"/>
      <c r="R30" s="169"/>
    </row>
    <row r="31" spans="1:18" s="185" customFormat="1" ht="13.9" customHeight="1" x14ac:dyDescent="0.25">
      <c r="A31" s="175" t="s">
        <v>122</v>
      </c>
      <c r="B31" s="129">
        <f t="shared" si="2"/>
        <v>0</v>
      </c>
      <c r="C31" s="130">
        <f>C11+(C21*'Form 1'!$K$31)</f>
        <v>0</v>
      </c>
      <c r="D31" s="130">
        <f>D11+(D21*'Form 1'!$K$31)</f>
        <v>0</v>
      </c>
      <c r="E31" s="118">
        <f t="shared" si="3"/>
        <v>0</v>
      </c>
      <c r="F31" s="54"/>
      <c r="G31" s="54"/>
      <c r="H31" s="54"/>
      <c r="I31" s="54"/>
      <c r="J31" s="169"/>
      <c r="K31" s="169"/>
      <c r="L31" s="169"/>
      <c r="M31" s="169"/>
      <c r="N31" s="169"/>
      <c r="O31" s="169"/>
      <c r="P31" s="169"/>
      <c r="Q31" s="169"/>
      <c r="R31" s="169"/>
    </row>
    <row r="32" spans="1:18" s="185" customFormat="1" ht="17.25" customHeight="1" thickBot="1" x14ac:dyDescent="0.3">
      <c r="A32" s="65" t="s">
        <v>123</v>
      </c>
      <c r="B32" s="119">
        <f>SUM(B26:B31)</f>
        <v>487</v>
      </c>
      <c r="C32" s="131">
        <f>C12+(C22*'Form 1'!$K$31)</f>
        <v>40153085.475422435</v>
      </c>
      <c r="D32" s="120">
        <f>SUM(D26:D31)</f>
        <v>39721511.585422352</v>
      </c>
      <c r="E32" s="121">
        <f t="shared" si="3"/>
        <v>1.0864991607179133E-2</v>
      </c>
      <c r="F32" s="54"/>
      <c r="G32" s="54"/>
      <c r="H32" s="54"/>
      <c r="I32" s="54"/>
      <c r="J32" s="169"/>
      <c r="K32" s="169"/>
      <c r="L32" s="169"/>
      <c r="M32" s="169"/>
      <c r="N32" s="169"/>
      <c r="O32" s="169"/>
      <c r="P32" s="169"/>
      <c r="Q32" s="169"/>
      <c r="R32" s="169"/>
    </row>
    <row r="33" spans="1:18" s="185" customFormat="1" ht="13.9" customHeight="1" x14ac:dyDescent="0.25">
      <c r="A33" s="54"/>
      <c r="B33" s="54"/>
      <c r="C33" s="54"/>
      <c r="D33" s="54"/>
      <c r="E33" s="54"/>
      <c r="F33" s="54"/>
      <c r="G33" s="54"/>
      <c r="H33" s="54"/>
      <c r="I33" s="54"/>
      <c r="J33" s="169"/>
      <c r="K33" s="169"/>
      <c r="L33" s="169"/>
      <c r="M33" s="169"/>
      <c r="N33" s="169"/>
      <c r="O33" s="169"/>
      <c r="P33" s="169"/>
      <c r="Q33" s="169"/>
      <c r="R33" s="169"/>
    </row>
    <row r="34" spans="1:18" s="185" customFormat="1" ht="16.899999999999999" customHeight="1" x14ac:dyDescent="0.25">
      <c r="A34" s="465"/>
      <c r="B34" s="465"/>
      <c r="C34" s="465"/>
      <c r="D34" s="465"/>
      <c r="E34" s="465"/>
      <c r="F34" s="54"/>
      <c r="G34" s="54"/>
      <c r="H34" s="54"/>
      <c r="I34" s="54"/>
      <c r="J34" s="169"/>
      <c r="K34" s="169"/>
      <c r="L34" s="169"/>
      <c r="M34" s="169"/>
      <c r="N34" s="169"/>
      <c r="O34" s="169"/>
      <c r="P34" s="169"/>
      <c r="Q34" s="169"/>
      <c r="R34" s="169"/>
    </row>
    <row r="35" spans="1:18" s="169" customFormat="1" ht="13.5" customHeight="1" x14ac:dyDescent="0.2">
      <c r="A35" s="181"/>
      <c r="B35" s="181"/>
      <c r="C35" s="181"/>
      <c r="D35" s="181"/>
      <c r="E35" s="181"/>
      <c r="F35" s="54"/>
      <c r="G35" s="54"/>
      <c r="H35" s="54"/>
      <c r="I35" s="54"/>
    </row>
    <row r="36" spans="1:18" s="185" customFormat="1" ht="13.9" customHeight="1" x14ac:dyDescent="0.25">
      <c r="A36" s="459"/>
      <c r="B36" s="459"/>
      <c r="C36" s="459"/>
      <c r="D36" s="459"/>
      <c r="E36" s="459"/>
      <c r="F36" s="54"/>
      <c r="G36" s="54"/>
      <c r="H36" s="54"/>
      <c r="I36" s="54"/>
      <c r="J36" s="169"/>
      <c r="K36" s="169"/>
      <c r="L36" s="169"/>
      <c r="M36" s="169"/>
      <c r="N36" s="169"/>
      <c r="O36" s="169"/>
      <c r="P36" s="169"/>
      <c r="Q36" s="169"/>
      <c r="R36" s="169"/>
    </row>
    <row r="37" spans="1:18" s="185" customFormat="1" ht="139.5" customHeight="1" x14ac:dyDescent="0.25">
      <c r="A37" s="460"/>
      <c r="B37" s="460"/>
      <c r="C37" s="460"/>
      <c r="D37" s="460"/>
      <c r="E37" s="460"/>
      <c r="F37" s="54"/>
      <c r="G37" s="54"/>
      <c r="H37" s="54"/>
      <c r="I37" s="54"/>
      <c r="J37" s="169"/>
      <c r="K37" s="169"/>
      <c r="L37" s="169"/>
      <c r="M37" s="169"/>
      <c r="N37" s="169"/>
      <c r="O37" s="169"/>
      <c r="P37" s="169"/>
      <c r="Q37" s="169"/>
      <c r="R37" s="169"/>
    </row>
    <row r="38" spans="1:18" s="185" customFormat="1" ht="103.5" customHeight="1" x14ac:dyDescent="0.25">
      <c r="A38" s="461"/>
      <c r="B38" s="461"/>
      <c r="C38" s="461"/>
      <c r="D38" s="461"/>
      <c r="E38" s="461"/>
      <c r="F38" s="54"/>
      <c r="G38" s="54"/>
      <c r="H38" s="54"/>
      <c r="I38" s="54"/>
      <c r="J38" s="169"/>
      <c r="K38" s="169"/>
      <c r="L38" s="169"/>
      <c r="M38" s="169"/>
      <c r="N38" s="169"/>
      <c r="O38" s="169"/>
      <c r="P38" s="169"/>
      <c r="Q38" s="169"/>
      <c r="R38" s="169"/>
    </row>
  </sheetData>
  <sheetProtection algorithmName="SHA-512" hashValue="PYsvEL4LmPT4pUMQaNMu4S5ZNFJ9ukHcn/+xJc0R/COmDBX+7efxHU+DbMWcr9i4q1rkSz6E3xcyO+7kK5MHgA==" saltValue="LtDt7n+F/YN/SgC2PRNO4A==" spinCount="100000" sheet="1" objects="1" scenarios="1"/>
  <mergeCells count="9">
    <mergeCell ref="A36:E36"/>
    <mergeCell ref="A37:E37"/>
    <mergeCell ref="A38:E38"/>
    <mergeCell ref="B1:D1"/>
    <mergeCell ref="A2:E2"/>
    <mergeCell ref="C4:D4"/>
    <mergeCell ref="C14:D14"/>
    <mergeCell ref="C24:D24"/>
    <mergeCell ref="A34:E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D15" sqref="D15"/>
    </sheetView>
  </sheetViews>
  <sheetFormatPr defaultColWidth="8.7109375" defaultRowHeight="15" x14ac:dyDescent="0.25"/>
  <cols>
    <col min="1" max="1" width="30.7109375" customWidth="1"/>
    <col min="2" max="2" width="18" customWidth="1"/>
    <col min="3" max="3" width="14.7109375" customWidth="1"/>
    <col min="8" max="8" width="16.140625" customWidth="1"/>
  </cols>
  <sheetData>
    <row r="1" spans="1:18" s="185" customFormat="1" ht="48.75" customHeight="1" x14ac:dyDescent="0.25">
      <c r="A1" s="468" t="s">
        <v>256</v>
      </c>
      <c r="B1" s="468"/>
      <c r="C1" s="468"/>
      <c r="D1" s="468"/>
      <c r="E1" s="468"/>
      <c r="F1" s="468"/>
      <c r="G1" s="468"/>
      <c r="H1" s="468"/>
      <c r="I1" s="468"/>
      <c r="J1" s="169" t="s">
        <v>1</v>
      </c>
      <c r="K1" s="169" t="s">
        <v>1</v>
      </c>
      <c r="L1" s="169" t="s">
        <v>1</v>
      </c>
      <c r="M1" s="169" t="s">
        <v>1</v>
      </c>
      <c r="N1" s="169" t="s">
        <v>1</v>
      </c>
      <c r="O1" s="169" t="s">
        <v>1</v>
      </c>
      <c r="P1" s="169" t="s">
        <v>1</v>
      </c>
      <c r="Q1" s="169" t="s">
        <v>1</v>
      </c>
      <c r="R1" s="169" t="s">
        <v>1</v>
      </c>
    </row>
    <row r="2" spans="1:18" s="185" customFormat="1" ht="26.25" customHeight="1" x14ac:dyDescent="0.25">
      <c r="A2" s="469" t="s">
        <v>1</v>
      </c>
      <c r="B2" s="469"/>
      <c r="C2" s="469"/>
      <c r="D2" s="469"/>
      <c r="E2" s="469"/>
      <c r="F2" s="469"/>
      <c r="G2" s="469"/>
      <c r="H2" s="469"/>
      <c r="I2" s="469"/>
      <c r="J2" s="169"/>
      <c r="K2" s="169"/>
      <c r="L2" s="169"/>
      <c r="M2" s="169"/>
      <c r="N2" s="169"/>
      <c r="O2" s="169"/>
      <c r="P2" s="169"/>
      <c r="Q2" s="169"/>
      <c r="R2" s="169"/>
    </row>
    <row r="3" spans="1:18" s="185" customFormat="1" ht="21" customHeight="1" x14ac:dyDescent="0.25">
      <c r="A3" s="311" t="s">
        <v>172</v>
      </c>
      <c r="B3" s="312"/>
      <c r="C3" s="218"/>
      <c r="D3" s="218"/>
      <c r="E3" s="218"/>
      <c r="F3" s="218"/>
      <c r="G3" s="218"/>
      <c r="H3" s="218"/>
      <c r="I3" s="313"/>
      <c r="J3" s="169"/>
      <c r="K3" s="169"/>
      <c r="L3" s="169"/>
      <c r="M3" s="169"/>
      <c r="N3" s="169"/>
      <c r="O3" s="169"/>
      <c r="P3" s="169"/>
      <c r="Q3" s="169"/>
      <c r="R3" s="169"/>
    </row>
    <row r="4" spans="1:18" s="185" customFormat="1" ht="25.5" customHeight="1" x14ac:dyDescent="0.25">
      <c r="A4" s="470" t="s">
        <v>173</v>
      </c>
      <c r="B4" s="470"/>
      <c r="C4" s="470"/>
      <c r="D4" s="470"/>
      <c r="E4" s="470"/>
      <c r="F4" s="470"/>
      <c r="G4" s="218"/>
      <c r="H4" s="218"/>
      <c r="I4" s="313"/>
      <c r="J4" s="169"/>
      <c r="K4" s="169"/>
      <c r="L4" s="169"/>
      <c r="M4" s="169"/>
      <c r="N4" s="169"/>
      <c r="O4" s="169"/>
      <c r="P4" s="169"/>
      <c r="Q4" s="169"/>
      <c r="R4" s="169"/>
    </row>
    <row r="5" spans="1:18" s="185" customFormat="1" ht="18" customHeight="1" x14ac:dyDescent="0.25">
      <c r="A5" s="197"/>
      <c r="B5" s="197"/>
      <c r="C5" s="197"/>
      <c r="D5" s="197"/>
      <c r="E5" s="197"/>
      <c r="F5" s="197"/>
      <c r="G5" s="197"/>
      <c r="H5" s="197"/>
      <c r="I5" s="221"/>
      <c r="J5" s="169"/>
      <c r="K5" s="169"/>
      <c r="L5" s="169"/>
      <c r="M5" s="169"/>
      <c r="N5" s="169"/>
      <c r="O5" s="169"/>
      <c r="P5" s="169"/>
      <c r="Q5" s="169"/>
      <c r="R5" s="169"/>
    </row>
    <row r="6" spans="1:18" s="185" customFormat="1" ht="18" customHeight="1" x14ac:dyDescent="0.25">
      <c r="A6" s="314"/>
      <c r="B6" s="315" t="s">
        <v>174</v>
      </c>
      <c r="C6" s="315" t="s">
        <v>175</v>
      </c>
      <c r="D6" s="197"/>
      <c r="E6" s="197"/>
      <c r="F6" s="197"/>
      <c r="G6" s="197"/>
      <c r="H6" s="197"/>
      <c r="I6" s="221"/>
      <c r="J6" s="169"/>
      <c r="K6" s="169"/>
      <c r="L6" s="169"/>
      <c r="M6" s="169"/>
      <c r="N6" s="169"/>
      <c r="O6" s="169"/>
      <c r="P6" s="169"/>
      <c r="Q6" s="169"/>
      <c r="R6" s="169"/>
    </row>
    <row r="7" spans="1:18" s="185" customFormat="1" ht="18" customHeight="1" x14ac:dyDescent="0.25">
      <c r="A7" s="197" t="s">
        <v>176</v>
      </c>
      <c r="B7" s="417">
        <v>196350</v>
      </c>
      <c r="C7" s="417">
        <v>188650</v>
      </c>
      <c r="D7" s="197"/>
      <c r="E7" s="197"/>
      <c r="F7" s="197"/>
      <c r="G7" s="197"/>
      <c r="H7" s="197"/>
      <c r="I7" s="221"/>
      <c r="J7" s="169"/>
      <c r="K7" s="169"/>
      <c r="L7" s="169"/>
      <c r="M7" s="169"/>
      <c r="N7" s="169"/>
      <c r="O7" s="169"/>
      <c r="P7" s="169"/>
      <c r="Q7" s="169"/>
      <c r="R7" s="169"/>
    </row>
    <row r="8" spans="1:18" s="185" customFormat="1" ht="18" customHeight="1" x14ac:dyDescent="0.25">
      <c r="A8" s="197" t="s">
        <v>177</v>
      </c>
      <c r="B8" s="417">
        <v>277750</v>
      </c>
      <c r="C8" s="132"/>
      <c r="D8" s="197"/>
      <c r="E8" s="197"/>
      <c r="F8" s="197"/>
      <c r="G8" s="197"/>
      <c r="H8" s="197"/>
      <c r="I8" s="221"/>
      <c r="J8" s="169"/>
      <c r="K8" s="169"/>
      <c r="L8" s="169"/>
      <c r="M8" s="169"/>
      <c r="N8" s="169"/>
      <c r="O8" s="169"/>
      <c r="P8" s="169"/>
      <c r="Q8" s="169"/>
      <c r="R8" s="169"/>
    </row>
    <row r="9" spans="1:18" s="185" customFormat="1" ht="18" customHeight="1" x14ac:dyDescent="0.25">
      <c r="A9" s="197" t="s">
        <v>178</v>
      </c>
      <c r="B9" s="417">
        <v>199997.38</v>
      </c>
      <c r="C9" s="417">
        <v>8870.6200000000008</v>
      </c>
      <c r="D9" s="197"/>
      <c r="E9" s="197"/>
      <c r="F9" s="197"/>
      <c r="G9" s="197"/>
      <c r="H9" s="197"/>
      <c r="I9" s="221"/>
      <c r="J9" s="169"/>
      <c r="K9" s="169"/>
      <c r="L9" s="169"/>
      <c r="M9" s="169"/>
      <c r="N9" s="169"/>
      <c r="O9" s="169"/>
      <c r="P9" s="169"/>
      <c r="Q9" s="169"/>
      <c r="R9" s="169"/>
    </row>
    <row r="10" spans="1:18" s="185" customFormat="1" ht="18" customHeight="1" x14ac:dyDescent="0.25">
      <c r="A10" s="197" t="s">
        <v>179</v>
      </c>
      <c r="B10" s="417">
        <v>119048.18</v>
      </c>
      <c r="C10" s="417">
        <v>119048.18</v>
      </c>
      <c r="D10" s="197"/>
      <c r="E10" s="197"/>
      <c r="F10" s="197"/>
      <c r="G10" s="197"/>
      <c r="H10" s="197"/>
      <c r="I10" s="221"/>
      <c r="J10" s="169"/>
      <c r="K10" s="169"/>
      <c r="L10" s="169"/>
      <c r="M10" s="169"/>
      <c r="N10" s="169"/>
      <c r="O10" s="169"/>
      <c r="P10" s="169"/>
      <c r="Q10" s="169"/>
      <c r="R10" s="169"/>
    </row>
    <row r="11" spans="1:18" s="185" customFormat="1" ht="18" customHeight="1" x14ac:dyDescent="0.25">
      <c r="A11" s="197" t="s">
        <v>180</v>
      </c>
      <c r="B11" s="417">
        <v>199997.38</v>
      </c>
      <c r="C11" s="417">
        <v>8870.6200000000008</v>
      </c>
      <c r="D11" s="197"/>
      <c r="E11" s="197"/>
      <c r="F11" s="197"/>
      <c r="G11" s="197"/>
      <c r="H11" s="197"/>
      <c r="I11" s="221"/>
      <c r="J11" s="169"/>
      <c r="K11" s="169"/>
      <c r="L11" s="169"/>
      <c r="M11" s="169"/>
      <c r="N11" s="169"/>
      <c r="O11" s="169"/>
      <c r="P11" s="169"/>
      <c r="Q11" s="169"/>
      <c r="R11" s="169"/>
    </row>
    <row r="12" spans="1:18" s="185" customFormat="1" ht="18" customHeight="1" x14ac:dyDescent="0.25">
      <c r="A12" s="197" t="s">
        <v>181</v>
      </c>
      <c r="B12" s="417">
        <v>171700</v>
      </c>
      <c r="C12" s="132"/>
      <c r="D12" s="197"/>
      <c r="E12" s="197"/>
      <c r="F12" s="197"/>
      <c r="G12" s="197"/>
      <c r="H12" s="197"/>
      <c r="I12" s="221"/>
      <c r="J12" s="169"/>
      <c r="K12" s="169"/>
      <c r="L12" s="169"/>
      <c r="M12" s="169"/>
      <c r="N12" s="169"/>
      <c r="O12" s="169"/>
      <c r="P12" s="169"/>
      <c r="Q12" s="169"/>
      <c r="R12" s="169"/>
    </row>
    <row r="13" spans="1:18" s="185" customFormat="1" ht="18" customHeight="1" x14ac:dyDescent="0.25">
      <c r="A13" s="197" t="s">
        <v>182</v>
      </c>
      <c r="B13" s="417">
        <v>103000</v>
      </c>
      <c r="C13" s="132"/>
      <c r="D13" s="197"/>
      <c r="E13" s="197"/>
      <c r="F13" s="197"/>
      <c r="G13" s="197"/>
      <c r="H13" s="197"/>
      <c r="I13" s="221"/>
      <c r="J13" s="169"/>
      <c r="K13" s="169"/>
      <c r="L13" s="169"/>
      <c r="M13" s="169"/>
      <c r="N13" s="169"/>
      <c r="O13" s="169"/>
      <c r="P13" s="169"/>
      <c r="Q13" s="169"/>
      <c r="R13" s="169"/>
    </row>
    <row r="14" spans="1:18" s="185" customFormat="1" ht="18" customHeight="1" thickBot="1" x14ac:dyDescent="0.3">
      <c r="A14" s="197" t="s">
        <v>183</v>
      </c>
      <c r="B14" s="417">
        <v>186850</v>
      </c>
      <c r="C14" s="133"/>
      <c r="D14" s="197"/>
      <c r="E14" s="197"/>
      <c r="F14" s="197"/>
      <c r="G14" s="197"/>
      <c r="H14" s="197"/>
      <c r="I14" s="221"/>
      <c r="J14" s="11"/>
      <c r="K14" s="11"/>
      <c r="L14" s="11"/>
      <c r="M14" s="11"/>
      <c r="N14" s="11"/>
      <c r="O14" s="11"/>
      <c r="P14" s="11"/>
      <c r="Q14" s="11"/>
      <c r="R14" s="11"/>
    </row>
    <row r="15" spans="1:18" s="185" customFormat="1" ht="31.5" customHeight="1" x14ac:dyDescent="0.25">
      <c r="A15" s="197"/>
      <c r="B15" s="197"/>
      <c r="C15" s="197"/>
      <c r="D15" s="316"/>
      <c r="E15" s="316"/>
      <c r="F15" s="316"/>
      <c r="G15" s="316"/>
      <c r="H15" s="316"/>
      <c r="I15" s="317"/>
      <c r="J15" s="12"/>
      <c r="K15" s="12"/>
      <c r="L15" s="12"/>
      <c r="M15" s="12"/>
      <c r="N15" s="12"/>
      <c r="O15" s="12"/>
      <c r="P15" s="12"/>
      <c r="Q15" s="12"/>
      <c r="R15" s="12"/>
    </row>
    <row r="16" spans="1:18" s="185" customFormat="1" ht="9.75" customHeight="1" x14ac:dyDescent="0.25">
      <c r="A16" s="197"/>
      <c r="B16" s="197"/>
      <c r="C16" s="197"/>
      <c r="D16" s="197"/>
      <c r="E16" s="197"/>
      <c r="F16" s="197"/>
      <c r="G16" s="197"/>
      <c r="H16" s="197"/>
      <c r="I16" s="221"/>
      <c r="J16" s="169"/>
      <c r="K16" s="169"/>
      <c r="L16" s="169"/>
      <c r="M16" s="169"/>
      <c r="N16" s="169"/>
      <c r="O16" s="169"/>
      <c r="P16" s="169"/>
      <c r="Q16" s="169"/>
      <c r="R16" s="169"/>
    </row>
    <row r="17" spans="1:18" s="185" customFormat="1" ht="16.899999999999999" customHeight="1" x14ac:dyDescent="0.25">
      <c r="A17" s="447"/>
      <c r="B17" s="447"/>
      <c r="C17" s="447"/>
      <c r="D17" s="447"/>
      <c r="E17" s="447"/>
      <c r="F17" s="447"/>
      <c r="G17" s="447"/>
      <c r="H17" s="447"/>
      <c r="I17" s="221"/>
      <c r="J17" s="169"/>
      <c r="K17" s="169"/>
      <c r="L17" s="169"/>
      <c r="M17" s="169"/>
      <c r="N17" s="169"/>
      <c r="O17" s="169"/>
      <c r="P17" s="169"/>
      <c r="Q17" s="169"/>
      <c r="R17" s="169"/>
    </row>
    <row r="18" spans="1:18" s="66" customFormat="1" ht="10.5" customHeight="1" x14ac:dyDescent="0.2">
      <c r="A18" s="310"/>
      <c r="B18" s="310"/>
      <c r="C18" s="310"/>
      <c r="D18" s="310"/>
      <c r="E18" s="310"/>
      <c r="F18" s="310"/>
      <c r="G18" s="310"/>
      <c r="H18" s="310"/>
      <c r="I18" s="221"/>
      <c r="J18" s="169"/>
      <c r="K18" s="169"/>
      <c r="L18" s="169"/>
      <c r="M18" s="169"/>
      <c r="N18" s="169"/>
      <c r="O18" s="169"/>
      <c r="P18" s="169"/>
      <c r="Q18" s="169"/>
      <c r="R18" s="169"/>
    </row>
    <row r="19" spans="1:18" s="185" customFormat="1" ht="15.75" x14ac:dyDescent="0.25">
      <c r="A19" s="448"/>
      <c r="B19" s="448"/>
      <c r="C19" s="448"/>
      <c r="D19" s="448"/>
      <c r="E19" s="448"/>
      <c r="F19" s="448"/>
      <c r="G19" s="448"/>
      <c r="H19" s="448"/>
      <c r="I19" s="318"/>
      <c r="J19" s="169"/>
      <c r="K19" s="169"/>
      <c r="L19" s="169"/>
      <c r="M19" s="169"/>
      <c r="N19" s="169"/>
      <c r="O19" s="169"/>
      <c r="P19" s="169"/>
      <c r="Q19" s="169"/>
      <c r="R19" s="169"/>
    </row>
    <row r="20" spans="1:18" s="185" customFormat="1" ht="105" customHeight="1" x14ac:dyDescent="0.25">
      <c r="A20" s="450"/>
      <c r="B20" s="450"/>
      <c r="C20" s="450"/>
      <c r="D20" s="450"/>
      <c r="E20" s="450"/>
      <c r="F20" s="450"/>
      <c r="G20" s="450"/>
      <c r="H20" s="450"/>
      <c r="I20" s="221"/>
      <c r="J20" s="169"/>
      <c r="K20" s="169"/>
      <c r="L20" s="169"/>
      <c r="M20" s="169"/>
      <c r="N20" s="169"/>
      <c r="O20" s="169"/>
      <c r="P20" s="169"/>
      <c r="Q20" s="169"/>
      <c r="R20" s="169"/>
    </row>
    <row r="21" spans="1:18" s="185" customFormat="1" ht="31.5" customHeight="1" x14ac:dyDescent="0.25">
      <c r="A21" s="450"/>
      <c r="B21" s="450"/>
      <c r="C21" s="450"/>
      <c r="D21" s="450"/>
      <c r="E21" s="450"/>
      <c r="F21" s="450"/>
      <c r="G21" s="450"/>
      <c r="H21" s="450"/>
      <c r="I21" s="221"/>
      <c r="J21" s="169"/>
      <c r="K21" s="169"/>
      <c r="L21" s="169"/>
      <c r="M21" s="169"/>
      <c r="N21" s="169"/>
      <c r="O21" s="169"/>
      <c r="P21" s="169"/>
      <c r="Q21" s="169"/>
      <c r="R21" s="169"/>
    </row>
    <row r="22" spans="1:18" s="185" customFormat="1" ht="31.5" customHeight="1" x14ac:dyDescent="0.25">
      <c r="A22" s="450"/>
      <c r="B22" s="450"/>
      <c r="C22" s="450"/>
      <c r="D22" s="450"/>
      <c r="E22" s="450"/>
      <c r="F22" s="450"/>
      <c r="G22" s="450"/>
      <c r="H22" s="450"/>
      <c r="I22" s="318"/>
      <c r="J22" s="169"/>
      <c r="K22" s="169"/>
      <c r="L22" s="169"/>
      <c r="M22" s="169"/>
      <c r="N22" s="169"/>
      <c r="O22" s="169"/>
      <c r="P22" s="169"/>
      <c r="Q22" s="169"/>
      <c r="R22" s="169"/>
    </row>
    <row r="23" spans="1:18" s="185" customFormat="1" ht="60" customHeight="1" x14ac:dyDescent="0.25">
      <c r="A23" s="450"/>
      <c r="B23" s="450"/>
      <c r="C23" s="450"/>
      <c r="D23" s="450"/>
      <c r="E23" s="450"/>
      <c r="F23" s="450"/>
      <c r="G23" s="450"/>
      <c r="H23" s="450"/>
      <c r="I23" s="221"/>
      <c r="J23" s="169"/>
      <c r="K23" s="169"/>
      <c r="L23" s="169"/>
      <c r="M23" s="169"/>
      <c r="N23" s="169"/>
      <c r="O23" s="169"/>
      <c r="P23" s="169"/>
      <c r="Q23" s="169"/>
      <c r="R23" s="169"/>
    </row>
    <row r="24" spans="1:18" s="185" customFormat="1" ht="54.75" customHeight="1" x14ac:dyDescent="0.25">
      <c r="A24" s="467"/>
      <c r="B24" s="467"/>
      <c r="C24" s="467"/>
      <c r="D24" s="467"/>
      <c r="E24" s="467"/>
      <c r="F24" s="467"/>
      <c r="G24" s="467"/>
      <c r="H24" s="467"/>
      <c r="I24" s="318"/>
      <c r="J24" s="169"/>
      <c r="K24" s="169"/>
      <c r="L24" s="169"/>
      <c r="M24" s="169"/>
      <c r="N24" s="169"/>
      <c r="O24" s="169"/>
      <c r="P24" s="169"/>
      <c r="Q24" s="169"/>
      <c r="R24" s="169"/>
    </row>
    <row r="25" spans="1:18" s="185" customFormat="1" ht="78" customHeight="1" x14ac:dyDescent="0.25">
      <c r="A25" s="450"/>
      <c r="B25" s="450"/>
      <c r="C25" s="450"/>
      <c r="D25" s="450"/>
      <c r="E25" s="450"/>
      <c r="F25" s="450"/>
      <c r="G25" s="450"/>
      <c r="H25" s="450"/>
      <c r="I25" s="221"/>
      <c r="J25" s="169"/>
      <c r="K25" s="169"/>
      <c r="L25" s="169"/>
      <c r="M25" s="169"/>
      <c r="N25" s="169"/>
      <c r="O25" s="169"/>
      <c r="P25" s="169"/>
      <c r="Q25" s="169"/>
      <c r="R25" s="169"/>
    </row>
    <row r="26" spans="1:18" s="185" customFormat="1" ht="27.75" customHeight="1" x14ac:dyDescent="0.25">
      <c r="A26" s="450"/>
      <c r="B26" s="450"/>
      <c r="C26" s="450"/>
      <c r="D26" s="450"/>
      <c r="E26" s="450"/>
      <c r="F26" s="450"/>
      <c r="G26" s="450"/>
      <c r="H26" s="450"/>
      <c r="I26" s="318"/>
      <c r="J26" s="169"/>
      <c r="K26" s="169"/>
      <c r="L26" s="169"/>
      <c r="M26" s="169"/>
      <c r="N26" s="169"/>
      <c r="O26" s="169"/>
      <c r="P26" s="169"/>
      <c r="Q26" s="169"/>
      <c r="R26" s="169"/>
    </row>
    <row r="27" spans="1:18" s="185" customFormat="1" ht="63" customHeight="1" x14ac:dyDescent="0.25">
      <c r="A27" s="450"/>
      <c r="B27" s="450"/>
      <c r="C27" s="450"/>
      <c r="D27" s="450"/>
      <c r="E27" s="450"/>
      <c r="F27" s="450"/>
      <c r="G27" s="450"/>
      <c r="H27" s="450"/>
      <c r="I27" s="221"/>
      <c r="J27" s="169"/>
      <c r="K27" s="169"/>
      <c r="L27" s="169"/>
      <c r="M27" s="169"/>
      <c r="N27" s="169"/>
      <c r="O27" s="169"/>
      <c r="P27" s="169"/>
      <c r="Q27" s="169"/>
      <c r="R27" s="169"/>
    </row>
    <row r="28" spans="1:18" s="185" customFormat="1" ht="33" customHeight="1" x14ac:dyDescent="0.25">
      <c r="A28" s="450"/>
      <c r="B28" s="450"/>
      <c r="C28" s="450"/>
      <c r="D28" s="450"/>
      <c r="E28" s="450"/>
      <c r="F28" s="450"/>
      <c r="G28" s="450"/>
      <c r="H28" s="450"/>
      <c r="I28" s="318"/>
      <c r="J28" s="169"/>
      <c r="K28" s="169"/>
      <c r="L28" s="169"/>
      <c r="M28" s="169"/>
      <c r="N28" s="169"/>
      <c r="O28" s="169"/>
      <c r="P28" s="169"/>
      <c r="Q28" s="169"/>
      <c r="R28" s="169"/>
    </row>
    <row r="29" spans="1:18" s="185" customFormat="1" ht="33.75" customHeight="1" x14ac:dyDescent="0.25">
      <c r="A29" s="466"/>
      <c r="B29" s="466"/>
      <c r="C29" s="466"/>
      <c r="D29" s="466"/>
      <c r="E29" s="466"/>
      <c r="F29" s="466"/>
      <c r="G29" s="466"/>
      <c r="H29" s="466"/>
      <c r="I29" s="221"/>
      <c r="J29" s="169"/>
      <c r="K29" s="169"/>
      <c r="L29" s="169"/>
      <c r="M29" s="169"/>
      <c r="N29" s="169"/>
      <c r="O29" s="169"/>
      <c r="P29" s="169"/>
      <c r="Q29" s="169"/>
      <c r="R29" s="169"/>
    </row>
  </sheetData>
  <sheetProtection algorithmName="SHA-512" hashValue="QW+XxbKJso4LNTvMpGDu27DfDGmt/C3jqk6u5ZQiWtbTqrJWgomVrJc/fBVdhdu7ZSWN71hCGUL1CuxuzaJKEw==" saltValue="wGAkgo5M5zeWNpA1AV+bfw==" spinCount="100000" sheet="1" objects="1" scenarios="1"/>
  <mergeCells count="15">
    <mergeCell ref="A20:H20"/>
    <mergeCell ref="A1:I1"/>
    <mergeCell ref="A2:I2"/>
    <mergeCell ref="A4:F4"/>
    <mergeCell ref="A17:H17"/>
    <mergeCell ref="A19:H19"/>
    <mergeCell ref="A27:H27"/>
    <mergeCell ref="A28:H28"/>
    <mergeCell ref="A29:H29"/>
    <mergeCell ref="A21:H21"/>
    <mergeCell ref="A22:H22"/>
    <mergeCell ref="A23:H23"/>
    <mergeCell ref="A24:H24"/>
    <mergeCell ref="A25:H25"/>
    <mergeCell ref="A26:H26"/>
  </mergeCells>
  <dataValidations count="1">
    <dataValidation type="whole" error="Please check this salary information as it is outside the normal range._x000a_" sqref="B7:B14">
      <formula1>65000</formula1>
      <formula2>100000000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workbookViewId="0">
      <selection activeCell="I17" sqref="I17"/>
    </sheetView>
  </sheetViews>
  <sheetFormatPr defaultColWidth="8.7109375" defaultRowHeight="15" x14ac:dyDescent="0.25"/>
  <cols>
    <col min="1" max="1" width="38.140625" style="394" customWidth="1"/>
    <col min="2" max="2" width="8.7109375" style="394"/>
    <col min="3" max="3" width="12.85546875" style="394" customWidth="1"/>
    <col min="4" max="4" width="12.42578125" style="394" customWidth="1"/>
    <col min="5" max="5" width="13.42578125" style="394" customWidth="1"/>
    <col min="6" max="6" width="23.42578125" style="394" customWidth="1"/>
    <col min="7" max="7" width="21.140625" style="394" customWidth="1"/>
    <col min="8" max="8" width="14.28515625" style="394" customWidth="1"/>
    <col min="9" max="16384" width="8.7109375" style="394"/>
  </cols>
  <sheetData>
    <row r="1" spans="1:11" s="392" customFormat="1" ht="55.5" customHeight="1" x14ac:dyDescent="0.25">
      <c r="A1" s="390"/>
      <c r="B1" s="390"/>
      <c r="C1" s="390"/>
      <c r="D1" s="390"/>
      <c r="E1" s="390"/>
      <c r="F1" s="390"/>
      <c r="G1" s="390"/>
      <c r="H1" s="390"/>
      <c r="I1" s="391" t="s">
        <v>221</v>
      </c>
    </row>
    <row r="2" spans="1:11" ht="41.25" customHeight="1" x14ac:dyDescent="0.25">
      <c r="A2" s="393" t="s">
        <v>261</v>
      </c>
      <c r="B2" s="390"/>
      <c r="C2" s="390"/>
      <c r="D2" s="390"/>
      <c r="E2" s="390"/>
      <c r="F2" s="390"/>
      <c r="G2" s="390"/>
      <c r="H2" s="390"/>
      <c r="I2" s="391" t="s">
        <v>222</v>
      </c>
    </row>
    <row r="3" spans="1:11" s="396" customFormat="1" ht="31.5" customHeight="1" x14ac:dyDescent="0.2">
      <c r="A3" s="473" t="s">
        <v>223</v>
      </c>
      <c r="B3" s="473"/>
      <c r="C3" s="473"/>
      <c r="D3" s="473"/>
      <c r="E3" s="473"/>
      <c r="F3" s="473"/>
      <c r="G3" s="473"/>
      <c r="H3" s="473"/>
      <c r="I3" s="395" t="s">
        <v>224</v>
      </c>
    </row>
    <row r="4" spans="1:11" s="392" customFormat="1" ht="16.5" thickBot="1" x14ac:dyDescent="0.3">
      <c r="A4" s="397"/>
      <c r="B4" s="397"/>
      <c r="C4" s="397"/>
      <c r="D4" s="397"/>
      <c r="E4" s="397"/>
      <c r="F4" s="397"/>
      <c r="G4" s="397"/>
      <c r="H4" s="390"/>
    </row>
    <row r="5" spans="1:11" s="403" customFormat="1" ht="96" customHeight="1" thickTop="1" thickBot="1" x14ac:dyDescent="0.3">
      <c r="A5" s="398" t="s">
        <v>110</v>
      </c>
      <c r="B5" s="399" t="s">
        <v>111</v>
      </c>
      <c r="C5" s="400" t="s">
        <v>225</v>
      </c>
      <c r="D5" s="400" t="s">
        <v>226</v>
      </c>
      <c r="E5" s="400" t="s">
        <v>227</v>
      </c>
      <c r="F5" s="400" t="s">
        <v>228</v>
      </c>
      <c r="G5" s="401" t="s">
        <v>229</v>
      </c>
      <c r="H5" s="402" t="s">
        <v>230</v>
      </c>
    </row>
    <row r="6" spans="1:11" s="392" customFormat="1" ht="18" customHeight="1" thickTop="1" x14ac:dyDescent="0.25">
      <c r="A6" s="404" t="s">
        <v>231</v>
      </c>
      <c r="B6" s="417">
        <v>87</v>
      </c>
      <c r="C6" s="417">
        <v>2500</v>
      </c>
      <c r="D6" s="417">
        <v>4000</v>
      </c>
      <c r="E6" s="417">
        <v>3533</v>
      </c>
      <c r="F6" s="405" t="s">
        <v>224</v>
      </c>
      <c r="G6" s="405" t="s">
        <v>224</v>
      </c>
      <c r="H6" s="416" t="s">
        <v>239</v>
      </c>
      <c r="I6" s="406"/>
    </row>
    <row r="7" spans="1:11" s="392" customFormat="1" ht="18" customHeight="1" thickBot="1" x14ac:dyDescent="0.3">
      <c r="A7" s="407"/>
      <c r="B7" s="407"/>
      <c r="C7" s="407"/>
      <c r="D7" s="407"/>
      <c r="E7" s="407"/>
      <c r="F7" s="407"/>
      <c r="G7" s="407"/>
      <c r="H7" s="408"/>
      <c r="I7" s="406"/>
    </row>
    <row r="8" spans="1:11" s="392" customFormat="1" ht="36" thickTop="1" thickBot="1" x14ac:dyDescent="0.3">
      <c r="A8" s="398" t="s">
        <v>110</v>
      </c>
      <c r="B8" s="399" t="s">
        <v>232</v>
      </c>
      <c r="C8" s="400" t="s">
        <v>233</v>
      </c>
      <c r="D8" s="400" t="s">
        <v>234</v>
      </c>
      <c r="E8" s="400" t="s">
        <v>235</v>
      </c>
      <c r="F8" s="400" t="s">
        <v>236</v>
      </c>
      <c r="G8" s="409" t="s">
        <v>237</v>
      </c>
      <c r="H8" s="397"/>
      <c r="I8" s="410"/>
      <c r="J8" s="410"/>
      <c r="K8" s="406"/>
    </row>
    <row r="9" spans="1:11" s="392" customFormat="1" ht="19.5" customHeight="1" thickTop="1" x14ac:dyDescent="0.25">
      <c r="A9" s="404" t="s">
        <v>238</v>
      </c>
      <c r="B9" s="417"/>
      <c r="C9" s="417"/>
      <c r="D9" s="417"/>
      <c r="E9" s="417"/>
      <c r="F9" s="405" t="s">
        <v>224</v>
      </c>
      <c r="G9" s="405" t="s">
        <v>224</v>
      </c>
      <c r="H9" s="411"/>
      <c r="I9" s="410"/>
      <c r="J9" s="410"/>
      <c r="K9" s="406"/>
    </row>
    <row r="10" spans="1:11" s="392" customFormat="1" ht="13.9" customHeight="1" x14ac:dyDescent="0.25">
      <c r="A10" s="397"/>
      <c r="B10" s="397"/>
      <c r="C10" s="397"/>
      <c r="D10" s="397"/>
      <c r="E10" s="397"/>
      <c r="F10" s="397"/>
      <c r="G10" s="397"/>
      <c r="H10" s="397"/>
      <c r="I10" s="394"/>
      <c r="J10" s="394"/>
      <c r="K10" s="394"/>
    </row>
    <row r="11" spans="1:11" ht="13.9" customHeight="1" x14ac:dyDescent="0.25">
      <c r="A11" s="474"/>
      <c r="B11" s="474"/>
      <c r="C11" s="474"/>
      <c r="D11" s="474"/>
      <c r="E11" s="474"/>
      <c r="F11" s="474"/>
      <c r="G11" s="474"/>
      <c r="H11" s="474"/>
    </row>
    <row r="12" spans="1:11" ht="148.5" customHeight="1" x14ac:dyDescent="0.25">
      <c r="A12" s="475"/>
      <c r="B12" s="476"/>
      <c r="C12" s="476"/>
      <c r="D12" s="476"/>
      <c r="E12" s="476"/>
      <c r="F12" s="476"/>
      <c r="G12" s="476"/>
      <c r="H12" s="476"/>
    </row>
    <row r="13" spans="1:11" ht="3.75" customHeight="1" x14ac:dyDescent="0.25">
      <c r="A13" s="412"/>
      <c r="B13" s="412"/>
      <c r="C13" s="412"/>
      <c r="D13" s="412"/>
      <c r="E13" s="412"/>
      <c r="F13" s="412"/>
      <c r="G13" s="412"/>
      <c r="H13" s="412"/>
    </row>
    <row r="14" spans="1:11" ht="67.5" customHeight="1" x14ac:dyDescent="0.25">
      <c r="A14" s="477"/>
      <c r="B14" s="477"/>
      <c r="C14" s="477"/>
      <c r="D14" s="477"/>
      <c r="E14" s="477"/>
      <c r="F14" s="477"/>
      <c r="G14" s="477"/>
      <c r="H14" s="477"/>
    </row>
    <row r="15" spans="1:11" ht="44.25" customHeight="1" x14ac:dyDescent="0.25">
      <c r="A15" s="477"/>
      <c r="B15" s="477"/>
      <c r="C15" s="477"/>
      <c r="D15" s="477"/>
      <c r="E15" s="477"/>
      <c r="F15" s="477"/>
      <c r="G15" s="477"/>
      <c r="H15" s="477"/>
    </row>
    <row r="16" spans="1:11" ht="24.75" customHeight="1" x14ac:dyDescent="0.25">
      <c r="A16" s="412"/>
      <c r="B16" s="412"/>
      <c r="C16" s="412"/>
      <c r="D16" s="412"/>
      <c r="E16" s="412"/>
      <c r="F16" s="412"/>
      <c r="G16" s="412"/>
      <c r="H16" s="412"/>
    </row>
    <row r="17" spans="1:8" ht="48" customHeight="1" x14ac:dyDescent="0.25">
      <c r="A17" s="478"/>
      <c r="B17" s="479"/>
      <c r="C17" s="479"/>
      <c r="D17" s="479"/>
      <c r="E17" s="479"/>
      <c r="F17" s="479"/>
      <c r="G17" s="479"/>
      <c r="H17" s="479"/>
    </row>
    <row r="18" spans="1:8" x14ac:dyDescent="0.25">
      <c r="A18" s="413"/>
      <c r="B18" s="414"/>
      <c r="C18" s="414"/>
      <c r="D18" s="414"/>
      <c r="E18" s="414"/>
      <c r="F18" s="414"/>
      <c r="G18" s="414"/>
      <c r="H18" s="414"/>
    </row>
    <row r="19" spans="1:8" x14ac:dyDescent="0.25">
      <c r="A19" s="413"/>
      <c r="B19" s="414"/>
      <c r="C19" s="414"/>
      <c r="D19" s="414"/>
      <c r="E19" s="414"/>
      <c r="F19" s="414"/>
      <c r="G19" s="414"/>
      <c r="H19" s="414"/>
    </row>
    <row r="20" spans="1:8" x14ac:dyDescent="0.25">
      <c r="A20" s="413"/>
      <c r="B20" s="414"/>
      <c r="C20" s="414"/>
      <c r="D20" s="414"/>
      <c r="E20" s="414"/>
      <c r="F20" s="414"/>
      <c r="G20" s="414"/>
      <c r="H20" s="414"/>
    </row>
    <row r="21" spans="1:8" x14ac:dyDescent="0.25">
      <c r="A21" s="413"/>
      <c r="B21" s="414"/>
      <c r="C21" s="414"/>
      <c r="D21" s="414"/>
      <c r="E21" s="414"/>
      <c r="F21" s="414"/>
      <c r="G21" s="414"/>
      <c r="H21" s="414"/>
    </row>
    <row r="22" spans="1:8" x14ac:dyDescent="0.25">
      <c r="A22" s="413"/>
      <c r="B22" s="414"/>
      <c r="C22" s="414"/>
      <c r="D22" s="414"/>
      <c r="E22" s="414"/>
      <c r="F22" s="414"/>
      <c r="G22" s="414"/>
      <c r="H22" s="414"/>
    </row>
    <row r="23" spans="1:8" x14ac:dyDescent="0.25">
      <c r="A23" s="413"/>
      <c r="B23" s="414"/>
      <c r="C23" s="414"/>
      <c r="D23" s="414"/>
      <c r="E23" s="414"/>
      <c r="F23" s="414"/>
      <c r="G23" s="414"/>
      <c r="H23" s="414"/>
    </row>
    <row r="24" spans="1:8" x14ac:dyDescent="0.25">
      <c r="A24" s="413"/>
      <c r="B24" s="414"/>
      <c r="C24" s="414"/>
      <c r="D24" s="414"/>
      <c r="E24" s="414"/>
      <c r="F24" s="414"/>
      <c r="G24" s="414"/>
      <c r="H24" s="414"/>
    </row>
    <row r="25" spans="1:8" x14ac:dyDescent="0.25">
      <c r="A25" s="411"/>
      <c r="B25" s="411"/>
      <c r="C25" s="411"/>
      <c r="D25" s="411"/>
      <c r="E25" s="411"/>
      <c r="F25" s="411"/>
      <c r="G25" s="411"/>
      <c r="H25" s="411"/>
    </row>
    <row r="26" spans="1:8" ht="124.5" customHeight="1" x14ac:dyDescent="0.25">
      <c r="A26" s="471"/>
      <c r="B26" s="472"/>
      <c r="C26" s="472"/>
      <c r="D26" s="472"/>
      <c r="E26" s="472"/>
      <c r="F26" s="472"/>
      <c r="G26" s="472"/>
      <c r="H26" s="472"/>
    </row>
    <row r="54" spans="1:1" x14ac:dyDescent="0.25">
      <c r="A54" s="415" t="s">
        <v>239</v>
      </c>
    </row>
    <row r="55" spans="1:1" x14ac:dyDescent="0.25">
      <c r="A55" s="415" t="s">
        <v>240</v>
      </c>
    </row>
    <row r="56" spans="1:1" x14ac:dyDescent="0.25">
      <c r="A56" s="415" t="s">
        <v>241</v>
      </c>
    </row>
    <row r="57" spans="1:1" x14ac:dyDescent="0.25">
      <c r="A57" s="415" t="s">
        <v>242</v>
      </c>
    </row>
    <row r="58" spans="1:1" x14ac:dyDescent="0.25">
      <c r="A58" s="415" t="s">
        <v>243</v>
      </c>
    </row>
    <row r="59" spans="1:1" x14ac:dyDescent="0.25">
      <c r="A59" s="415" t="s">
        <v>244</v>
      </c>
    </row>
    <row r="60" spans="1:1" x14ac:dyDescent="0.25">
      <c r="A60" s="415" t="s">
        <v>245</v>
      </c>
    </row>
  </sheetData>
  <sheetProtection algorithmName="SHA-512" hashValue="PIm0umvy/88wVsq3JcfoSKQFkyGPbVfpU538P+eRPUJIEiWQAOfqf2s00ENJsTH/pS3NHdhWy7rnQj1GA6/8Rg==" saltValue="AkLa2VU2CWhCARmLstXqMg==" spinCount="100000" sheet="1" objects="1" scenarios="1"/>
  <mergeCells count="7">
    <mergeCell ref="A26:H26"/>
    <mergeCell ref="A3:H3"/>
    <mergeCell ref="A11:H11"/>
    <mergeCell ref="A12:H12"/>
    <mergeCell ref="A14:H14"/>
    <mergeCell ref="A15:H15"/>
    <mergeCell ref="A17:H17"/>
  </mergeCells>
  <dataValidations count="2">
    <dataValidation type="list" allowBlank="1" showInputMessage="1" showErrorMessage="1" sqref="H6">
      <formula1>$A$54:$A$60</formula1>
      <formula2>0</formula2>
    </dataValidation>
    <dataValidation type="list" allowBlank="1" showInputMessage="1" showErrorMessage="1" sqref="F6:G6 F9:G9">
      <formula1>$I$1:$I$3</formula1>
      <formula2>0</formula2>
    </dataValidation>
  </dataValidations>
  <pageMargins left="0.7" right="0.7" top="0.75" bottom="0.75" header="0.51180555555555496" footer="0.51180555555555496"/>
  <pageSetup firstPageNumber="0"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activeCell="A2" sqref="A2"/>
    </sheetView>
  </sheetViews>
  <sheetFormatPr defaultColWidth="8.7109375" defaultRowHeight="15" x14ac:dyDescent="0.25"/>
  <cols>
    <col min="1" max="1" width="21.42578125" style="216" customWidth="1"/>
    <col min="2" max="2" width="14.7109375" style="216" bestFit="1" customWidth="1"/>
    <col min="3" max="3" width="8.7109375" style="216"/>
    <col min="4" max="4" width="14.7109375" style="216" bestFit="1" customWidth="1"/>
    <col min="5" max="5" width="8.7109375" style="216"/>
    <col min="6" max="6" width="14.7109375" style="216" bestFit="1" customWidth="1"/>
    <col min="7" max="7" width="8.7109375" style="216"/>
    <col min="8" max="8" width="14.7109375" style="216" bestFit="1" customWidth="1"/>
    <col min="9" max="11" width="8.7109375" style="216"/>
    <col min="12" max="12" width="14.7109375" style="216" bestFit="1" customWidth="1"/>
    <col min="13" max="13" width="8.7109375" style="216"/>
    <col min="14" max="14" width="7.28515625" style="216" bestFit="1" customWidth="1"/>
    <col min="15" max="15" width="8.7109375" style="216"/>
    <col min="16" max="16" width="18.28515625" style="216" bestFit="1" customWidth="1"/>
    <col min="17" max="17" width="10" style="216" bestFit="1" customWidth="1"/>
    <col min="18" max="19" width="9.7109375" style="216" bestFit="1" customWidth="1"/>
    <col min="20" max="20" width="10.7109375" style="216" bestFit="1" customWidth="1"/>
    <col min="21" max="21" width="8.7109375" style="216" bestFit="1" customWidth="1"/>
    <col min="22" max="22" width="8.42578125" style="216" bestFit="1" customWidth="1"/>
    <col min="23" max="16384" width="8.7109375" style="216"/>
  </cols>
  <sheetData>
    <row r="1" spans="1:23" ht="64.5" customHeight="1" thickTop="1" thickBot="1" x14ac:dyDescent="0.3">
      <c r="A1" s="480" t="s">
        <v>257</v>
      </c>
      <c r="B1" s="480"/>
      <c r="C1" s="480"/>
      <c r="D1" s="480"/>
      <c r="E1" s="480"/>
      <c r="F1" s="480"/>
      <c r="G1" s="480"/>
      <c r="H1" s="480"/>
      <c r="I1" s="480"/>
      <c r="J1" s="480"/>
      <c r="K1" s="480"/>
      <c r="L1" s="480"/>
      <c r="M1" s="323"/>
      <c r="N1" s="324"/>
      <c r="O1" s="325"/>
      <c r="P1" s="197"/>
      <c r="Q1" s="197"/>
      <c r="R1" s="197"/>
      <c r="S1" s="197"/>
      <c r="T1" s="197"/>
      <c r="U1" s="197"/>
      <c r="V1" s="197"/>
      <c r="W1" s="197"/>
    </row>
    <row r="2" spans="1:23" ht="13.9" customHeight="1" thickTop="1" x14ac:dyDescent="0.25">
      <c r="A2" s="326"/>
      <c r="B2" s="481" t="s">
        <v>128</v>
      </c>
      <c r="C2" s="481"/>
      <c r="D2" s="482" t="s">
        <v>129</v>
      </c>
      <c r="E2" s="482"/>
      <c r="F2" s="483" t="s">
        <v>130</v>
      </c>
      <c r="G2" s="483"/>
      <c r="H2" s="482" t="s">
        <v>131</v>
      </c>
      <c r="I2" s="482"/>
      <c r="J2" s="483" t="s">
        <v>132</v>
      </c>
      <c r="K2" s="483"/>
      <c r="L2" s="484" t="s">
        <v>133</v>
      </c>
      <c r="M2" s="484"/>
      <c r="N2" s="327"/>
      <c r="O2" s="325"/>
      <c r="P2" s="197"/>
      <c r="Q2" s="197"/>
      <c r="R2" s="197"/>
      <c r="S2" s="197"/>
      <c r="T2" s="197"/>
      <c r="U2" s="197"/>
      <c r="V2" s="197"/>
      <c r="W2" s="197"/>
    </row>
    <row r="3" spans="1:23" ht="21" customHeight="1" thickBot="1" x14ac:dyDescent="0.3">
      <c r="A3" s="319" t="s">
        <v>135</v>
      </c>
      <c r="B3" s="328" t="s">
        <v>184</v>
      </c>
      <c r="C3" s="329" t="s">
        <v>137</v>
      </c>
      <c r="D3" s="330" t="s">
        <v>184</v>
      </c>
      <c r="E3" s="329" t="s">
        <v>137</v>
      </c>
      <c r="F3" s="330" t="s">
        <v>184</v>
      </c>
      <c r="G3" s="329" t="s">
        <v>137</v>
      </c>
      <c r="H3" s="330" t="s">
        <v>184</v>
      </c>
      <c r="I3" s="329" t="s">
        <v>137</v>
      </c>
      <c r="J3" s="330" t="s">
        <v>184</v>
      </c>
      <c r="K3" s="329" t="s">
        <v>137</v>
      </c>
      <c r="L3" s="330" t="s">
        <v>184</v>
      </c>
      <c r="M3" s="329" t="s">
        <v>137</v>
      </c>
      <c r="N3" s="331" t="s">
        <v>185</v>
      </c>
      <c r="O3" s="325"/>
      <c r="P3" s="197"/>
      <c r="Q3" s="197"/>
      <c r="R3" s="197"/>
      <c r="S3" s="197"/>
      <c r="T3" s="197"/>
      <c r="U3" s="197"/>
      <c r="V3" s="197"/>
      <c r="W3" s="197"/>
    </row>
    <row r="4" spans="1:23" ht="13.9" customHeight="1" thickTop="1" thickBot="1" x14ac:dyDescent="0.3">
      <c r="A4" s="198" t="s">
        <v>140</v>
      </c>
      <c r="B4" s="332"/>
      <c r="C4" s="332"/>
      <c r="D4" s="332"/>
      <c r="E4" s="333"/>
      <c r="F4" s="332"/>
      <c r="G4" s="332"/>
      <c r="H4" s="332"/>
      <c r="I4" s="332"/>
      <c r="J4" s="332"/>
      <c r="K4" s="332"/>
      <c r="L4" s="332"/>
      <c r="M4" s="332"/>
      <c r="N4" s="322"/>
      <c r="O4" s="325"/>
      <c r="P4" s="231"/>
      <c r="Q4" s="334" t="s">
        <v>128</v>
      </c>
      <c r="R4" s="334" t="s">
        <v>129</v>
      </c>
      <c r="S4" s="334" t="s">
        <v>130</v>
      </c>
      <c r="T4" s="334" t="s">
        <v>186</v>
      </c>
      <c r="U4" s="334" t="s">
        <v>132</v>
      </c>
      <c r="V4" s="335" t="s">
        <v>133</v>
      </c>
      <c r="W4" s="197"/>
    </row>
    <row r="5" spans="1:23" ht="12" customHeight="1" x14ac:dyDescent="0.25">
      <c r="A5" s="199" t="s">
        <v>142</v>
      </c>
      <c r="B5" s="210">
        <f>Q5*('Form 2'!$C$7+'Form 2'!$H$7)</f>
        <v>0</v>
      </c>
      <c r="C5" s="336">
        <f>('Form 2'!$B$7+'Form 2'!$G$7)*($O5/('Form 2'!$B$13+'Form 2'!$G$13))</f>
        <v>101</v>
      </c>
      <c r="D5" s="208">
        <f>R5*('Form 2'!$C$8+'Form 2'!$H$8)</f>
        <v>0</v>
      </c>
      <c r="E5" s="336">
        <f>('Form 2'!$B$8+'Form 2'!$G$8)*($O5/('Form 2'!$B$13+'Form 2'!$G$13))</f>
        <v>101</v>
      </c>
      <c r="F5" s="208">
        <f>S5*('Form 2'!$C$9+'Form 2'!$H$9)</f>
        <v>0</v>
      </c>
      <c r="G5" s="336">
        <f>('Form 2'!$B$9+'Form 2'!$G$9)*($O5/('Form 2'!$B$13+'Form 2'!$G$13))</f>
        <v>97</v>
      </c>
      <c r="H5" s="208">
        <f>T5*('Form 2'!$C$10+'Form 2'!$H$10)</f>
        <v>0</v>
      </c>
      <c r="I5" s="336">
        <f>('Form 2'!$B$10+'Form 2'!$G$10)*($O5/('Form 2'!$B$13+'Form 2'!$G$13))</f>
        <v>47</v>
      </c>
      <c r="J5" s="210">
        <f>U5*('Form 2'!$C$11+'Form 2'!$H$11)</f>
        <v>0</v>
      </c>
      <c r="K5" s="336">
        <f>('Form 2'!$B$11+'Form 2'!$G$11)*($O5/('Form 2'!$B$13+'Form 2'!$G$13))</f>
        <v>0</v>
      </c>
      <c r="L5" s="208">
        <f>V5*('Form 2'!$C$12+'Form 2'!$H$12)</f>
        <v>0</v>
      </c>
      <c r="M5" s="336">
        <f>('Form 2'!$B$12+'Form 2'!$G$12)*($O5/('Form 2'!$B$13+'Form 2'!$G$13))</f>
        <v>0</v>
      </c>
      <c r="N5" s="337">
        <f>$B5+$D5+$F5+$H5+$J5+$L5</f>
        <v>0</v>
      </c>
      <c r="O5" s="337">
        <f>'Form 2'!$B$13+'Form 2'!$G$13</f>
        <v>346</v>
      </c>
      <c r="P5" s="338" t="s">
        <v>142</v>
      </c>
      <c r="Q5" s="386">
        <v>0</v>
      </c>
      <c r="R5" s="386">
        <v>0</v>
      </c>
      <c r="S5" s="386">
        <v>0</v>
      </c>
      <c r="T5" s="386">
        <v>0</v>
      </c>
      <c r="U5" s="386">
        <v>0</v>
      </c>
      <c r="V5" s="387">
        <v>0</v>
      </c>
      <c r="W5" s="197"/>
    </row>
    <row r="6" spans="1:23" ht="12" customHeight="1" x14ac:dyDescent="0.25">
      <c r="A6" s="200" t="s">
        <v>143</v>
      </c>
      <c r="B6" s="206" t="e">
        <f>($N6/$O6)*C6</f>
        <v>#DIV/0!</v>
      </c>
      <c r="C6" s="339">
        <f>('Form 2'!$B$7+'Form 2'!$G$7)*($O6/('Form 2'!$B$13+'Form 2'!$G$13))</f>
        <v>0</v>
      </c>
      <c r="D6" s="207" t="e">
        <f>($N6/$O6)*E6</f>
        <v>#DIV/0!</v>
      </c>
      <c r="E6" s="339">
        <f>('Form 2'!$B$8+'Form 2'!$G$8)*($O6/('Form 2'!$B$13+'Form 2'!$G$13))</f>
        <v>0</v>
      </c>
      <c r="F6" s="207" t="e">
        <f>($N6/$O6)*G6</f>
        <v>#DIV/0!</v>
      </c>
      <c r="G6" s="339">
        <f>('Form 2'!$B$9+'Form 2'!$G$9)*($O6/('Form 2'!$B$13+'Form 2'!$G$13))</f>
        <v>0</v>
      </c>
      <c r="H6" s="207" t="e">
        <f>($N6/$O6)*I6</f>
        <v>#DIV/0!</v>
      </c>
      <c r="I6" s="339">
        <f>('Form 2'!$B$10+'Form 2'!$G$10)*($O6/('Form 2'!$B$13+'Form 2'!$G$13))</f>
        <v>0</v>
      </c>
      <c r="J6" s="206" t="e">
        <f>($N6/$O6)*K6</f>
        <v>#DIV/0!</v>
      </c>
      <c r="K6" s="339">
        <f>('Form 2'!$B$11+'Form 2'!$G$11)*($O6/('Form 2'!$B$13+'Form 2'!$G$13))</f>
        <v>0</v>
      </c>
      <c r="L6" s="207" t="e">
        <f>($N6/$O6)*M6</f>
        <v>#DIV/0!</v>
      </c>
      <c r="M6" s="339">
        <f>('Form 2'!$B$12+'Form 2'!$G$12)*($O6/('Form 2'!$B$13+'Form 2'!$G$13))</f>
        <v>0</v>
      </c>
      <c r="N6" s="385">
        <v>0</v>
      </c>
      <c r="O6" s="385">
        <v>0</v>
      </c>
      <c r="P6" s="338" t="s">
        <v>143</v>
      </c>
      <c r="Q6" s="340" t="e">
        <f>B6/('Form 2'!$C$7+'Form 2'!$H$7)</f>
        <v>#DIV/0!</v>
      </c>
      <c r="R6" s="340" t="e">
        <f>D6/('Form 2'!$C$8+'Form 2'!$H$8)</f>
        <v>#DIV/0!</v>
      </c>
      <c r="S6" s="340" t="e">
        <f>F6/('Form 2'!$C$9+'Form 2'!$H$9)</f>
        <v>#DIV/0!</v>
      </c>
      <c r="T6" s="340" t="e">
        <f>H6/('Form 2'!$C$10+'Form 2'!$H$10)</f>
        <v>#DIV/0!</v>
      </c>
      <c r="U6" s="340" t="e">
        <f>J6/('Form 2'!$C$11+'Form 2'!$H$11)</f>
        <v>#DIV/0!</v>
      </c>
      <c r="V6" s="341" t="e">
        <f>L6/('Form 2'!$C$12+'Form 2'!$H$12)</f>
        <v>#DIV/0!</v>
      </c>
      <c r="W6" s="197"/>
    </row>
    <row r="7" spans="1:23" ht="12.75" customHeight="1" x14ac:dyDescent="0.25">
      <c r="A7" s="200" t="s">
        <v>144</v>
      </c>
      <c r="B7" s="206" t="e">
        <f>($N7/$O7)*C7</f>
        <v>#DIV/0!</v>
      </c>
      <c r="C7" s="339">
        <f>('Form 2'!$B$7+'Form 2'!$G$7)*($O7/('Form 2'!$B$13+'Form 2'!$G$13))</f>
        <v>0</v>
      </c>
      <c r="D7" s="207" t="e">
        <f>($N7/$O7)*E7</f>
        <v>#DIV/0!</v>
      </c>
      <c r="E7" s="339">
        <f>('Form 2'!$B$8+'Form 2'!$G$8)*($O7/('Form 2'!$B$13+'Form 2'!$G$13))</f>
        <v>0</v>
      </c>
      <c r="F7" s="207" t="e">
        <f>($N7/$O7)*G7</f>
        <v>#DIV/0!</v>
      </c>
      <c r="G7" s="339">
        <f>('Form 2'!$B$9+'Form 2'!$G$9)*($O7/('Form 2'!$B$13+'Form 2'!$G$13))</f>
        <v>0</v>
      </c>
      <c r="H7" s="207" t="e">
        <f>($N7/$O7)*I7</f>
        <v>#DIV/0!</v>
      </c>
      <c r="I7" s="339">
        <f>('Form 2'!$B$10+'Form 2'!$G$10)*($O7/('Form 2'!$B$13+'Form 2'!$G$13))</f>
        <v>0</v>
      </c>
      <c r="J7" s="206" t="e">
        <f>($N7/$O7)*K7</f>
        <v>#DIV/0!</v>
      </c>
      <c r="K7" s="339">
        <f>('Form 2'!$B$11+'Form 2'!$G$11)*($O7/('Form 2'!$B$13+'Form 2'!$G$13))</f>
        <v>0</v>
      </c>
      <c r="L7" s="207" t="e">
        <f>($N7/$O7)*M7</f>
        <v>#DIV/0!</v>
      </c>
      <c r="M7" s="339">
        <f>('Form 2'!$B$12+'Form 2'!$G$12)*($O7/('Form 2'!$B$13+'Form 2'!$G$13))</f>
        <v>0</v>
      </c>
      <c r="N7" s="385">
        <v>0</v>
      </c>
      <c r="O7" s="385">
        <v>0</v>
      </c>
      <c r="P7" s="338" t="s">
        <v>144</v>
      </c>
      <c r="Q7" s="340" t="e">
        <f>B7/('Form 2'!$C$7+'Form 2'!$H$7)</f>
        <v>#DIV/0!</v>
      </c>
      <c r="R7" s="340" t="e">
        <f>D7/('Form 2'!$C$8+'Form 2'!$H$8)</f>
        <v>#DIV/0!</v>
      </c>
      <c r="S7" s="340" t="e">
        <f>F7/('Form 2'!$C$9+'Form 2'!$H$9)</f>
        <v>#DIV/0!</v>
      </c>
      <c r="T7" s="340" t="e">
        <f>H7/('Form 2'!$C$10+'Form 2'!$H$10)</f>
        <v>#DIV/0!</v>
      </c>
      <c r="U7" s="340" t="e">
        <f>J7/('Form 2'!$C$11+'Form 2'!$H$11)</f>
        <v>#DIV/0!</v>
      </c>
      <c r="V7" s="341" t="e">
        <f>L7/('Form 2'!$C$12+'Form 2'!$H$12)</f>
        <v>#DIV/0!</v>
      </c>
      <c r="W7" s="197"/>
    </row>
    <row r="8" spans="1:23" ht="24" customHeight="1" x14ac:dyDescent="0.25">
      <c r="A8" s="342" t="s">
        <v>187</v>
      </c>
      <c r="B8" s="206" t="e">
        <f>($N8/$O8)*C8</f>
        <v>#DIV/0!</v>
      </c>
      <c r="C8" s="339">
        <f>('Form 2'!$B$7+'Form 2'!$G$7)*($O8/('Form 2'!$B$13+'Form 2'!$G$13))</f>
        <v>0</v>
      </c>
      <c r="D8" s="207" t="e">
        <f>($N8/$O8)*E8</f>
        <v>#DIV/0!</v>
      </c>
      <c r="E8" s="339">
        <f>('Form 2'!$B$8+'Form 2'!$G$8)*($O8/('Form 2'!$B$13+'Form 2'!$G$13))</f>
        <v>0</v>
      </c>
      <c r="F8" s="207" t="e">
        <f>($N8/$O8)*G8</f>
        <v>#DIV/0!</v>
      </c>
      <c r="G8" s="339">
        <f>('Form 2'!$B$9+'Form 2'!$G$9)*($O8/('Form 2'!$B$13+'Form 2'!$G$13))</f>
        <v>0</v>
      </c>
      <c r="H8" s="207" t="e">
        <f>($N8/$O8)*I8</f>
        <v>#DIV/0!</v>
      </c>
      <c r="I8" s="339">
        <f>('Form 2'!$B$10+'Form 2'!$G$10)*($O8/('Form 2'!$B$13+'Form 2'!$G$13))</f>
        <v>0</v>
      </c>
      <c r="J8" s="206" t="e">
        <f>($N8/$O8)*K8</f>
        <v>#DIV/0!</v>
      </c>
      <c r="K8" s="339">
        <f>('Form 2'!$B$11+'Form 2'!$G$11)*($O8/('Form 2'!$B$13+'Form 2'!$G$13))</f>
        <v>0</v>
      </c>
      <c r="L8" s="207" t="e">
        <f>($N8/$O8)*M8</f>
        <v>#DIV/0!</v>
      </c>
      <c r="M8" s="339">
        <f>('Form 2'!$B$12+'Form 2'!$G$12)*($O8/('Form 2'!$B$13+'Form 2'!$G$13))</f>
        <v>0</v>
      </c>
      <c r="N8" s="385">
        <v>0</v>
      </c>
      <c r="O8" s="385">
        <v>0</v>
      </c>
      <c r="P8" s="343" t="s">
        <v>187</v>
      </c>
      <c r="Q8" s="340" t="e">
        <f>B8/('Form 2'!$C$7+'Form 2'!$H$7)</f>
        <v>#DIV/0!</v>
      </c>
      <c r="R8" s="340" t="e">
        <f>D8/('Form 2'!$C$8+'Form 2'!$H$8)</f>
        <v>#DIV/0!</v>
      </c>
      <c r="S8" s="340" t="e">
        <f>F8/('Form 2'!$C$9+'Form 2'!$H$9)</f>
        <v>#DIV/0!</v>
      </c>
      <c r="T8" s="340" t="e">
        <f>H8/('Form 2'!$C$10+'Form 2'!$H$10)</f>
        <v>#DIV/0!</v>
      </c>
      <c r="U8" s="340" t="e">
        <f>J8/('Form 2'!$C$11+'Form 2'!$H$11)</f>
        <v>#DIV/0!</v>
      </c>
      <c r="V8" s="341" t="e">
        <f>L8/('Form 2'!$C$12+'Form 2'!$H$12)</f>
        <v>#DIV/0!</v>
      </c>
      <c r="W8" s="197"/>
    </row>
    <row r="9" spans="1:23" ht="12" customHeight="1" x14ac:dyDescent="0.25">
      <c r="A9" s="200" t="s">
        <v>147</v>
      </c>
      <c r="B9" s="206" t="e">
        <f>($N9/$O9)*C9</f>
        <v>#DIV/0!</v>
      </c>
      <c r="C9" s="339">
        <f>('Form 2'!$B$7+'Form 2'!$G$7)*($O9/('Form 2'!$B$13+'Form 2'!$G$13))</f>
        <v>0</v>
      </c>
      <c r="D9" s="207" t="e">
        <f>($N9/$O9)*E9</f>
        <v>#DIV/0!</v>
      </c>
      <c r="E9" s="339">
        <f>('Form 2'!$B$8+'Form 2'!$G$8)*($O9/('Form 2'!$B$13+'Form 2'!$G$13))</f>
        <v>0</v>
      </c>
      <c r="F9" s="207" t="e">
        <f>($N9/$O9)*G9</f>
        <v>#DIV/0!</v>
      </c>
      <c r="G9" s="339">
        <f>('Form 2'!$B$9+'Form 2'!$G$9)*($O9/('Form 2'!$B$13+'Form 2'!$G$13))</f>
        <v>0</v>
      </c>
      <c r="H9" s="207" t="e">
        <f>($N9/$O9)*I9</f>
        <v>#DIV/0!</v>
      </c>
      <c r="I9" s="339">
        <f>('Form 2'!$B$10+'Form 2'!$G$10)*($O9/('Form 2'!$B$13+'Form 2'!$G$13))</f>
        <v>0</v>
      </c>
      <c r="J9" s="206" t="e">
        <f>($N9/$O9)*K9</f>
        <v>#DIV/0!</v>
      </c>
      <c r="K9" s="339">
        <f>('Form 2'!$B$11+'Form 2'!$G$11)*($O9/('Form 2'!$B$13+'Form 2'!$G$13))</f>
        <v>0</v>
      </c>
      <c r="L9" s="207" t="e">
        <f>($N9/$O9)*M9</f>
        <v>#DIV/0!</v>
      </c>
      <c r="M9" s="339">
        <f>('Form 2'!$B$12+'Form 2'!$G$12)*($O9/('Form 2'!$B$13+'Form 2'!$G$13))</f>
        <v>0</v>
      </c>
      <c r="N9" s="385">
        <v>0</v>
      </c>
      <c r="O9" s="385">
        <v>0</v>
      </c>
      <c r="P9" s="338" t="s">
        <v>147</v>
      </c>
      <c r="Q9" s="340" t="e">
        <f>B9/('Form 2'!$C$7+'Form 2'!$H$7)</f>
        <v>#DIV/0!</v>
      </c>
      <c r="R9" s="340" t="e">
        <f>D9/('Form 2'!$C$8+'Form 2'!$H$8)</f>
        <v>#DIV/0!</v>
      </c>
      <c r="S9" s="340" t="e">
        <f>F9/('Form 2'!$C$9+'Form 2'!$H$9)</f>
        <v>#DIV/0!</v>
      </c>
      <c r="T9" s="340" t="e">
        <f>H9/('Form 2'!$C$10+'Form 2'!$H$10)</f>
        <v>#DIV/0!</v>
      </c>
      <c r="U9" s="340" t="e">
        <f>J9/('Form 2'!$C$11+'Form 2'!$H$11)</f>
        <v>#DIV/0!</v>
      </c>
      <c r="V9" s="341" t="e">
        <f>L9/('Form 2'!$C$12+'Form 2'!$H$12)</f>
        <v>#DIV/0!</v>
      </c>
      <c r="W9" s="197"/>
    </row>
    <row r="10" spans="1:23" ht="12" customHeight="1" x14ac:dyDescent="0.25">
      <c r="A10" s="200" t="s">
        <v>148</v>
      </c>
      <c r="B10" s="210" t="e">
        <f>($N10/$O10)*C10</f>
        <v>#DIV/0!</v>
      </c>
      <c r="C10" s="339">
        <f>('Form 2'!$B$7+'Form 2'!$G$7)*($O10/('Form 2'!$B$13+'Form 2'!$G$13))</f>
        <v>0</v>
      </c>
      <c r="D10" s="208" t="e">
        <f>($N10/$O10)*E10</f>
        <v>#DIV/0!</v>
      </c>
      <c r="E10" s="339">
        <f>('Form 2'!$B$8+'Form 2'!$G$8)*($O10/('Form 2'!$B$13+'Form 2'!$G$13))</f>
        <v>0</v>
      </c>
      <c r="F10" s="208" t="e">
        <f>($N10/$O10)*G10</f>
        <v>#DIV/0!</v>
      </c>
      <c r="G10" s="339">
        <f>('Form 2'!$B$9+'Form 2'!$G$9)*($O10/('Form 2'!$B$13+'Form 2'!$G$13))</f>
        <v>0</v>
      </c>
      <c r="H10" s="208" t="e">
        <f>($N10/$O10)*I10</f>
        <v>#DIV/0!</v>
      </c>
      <c r="I10" s="339">
        <f>('Form 2'!$B$10+'Form 2'!$G$10)*($O10/('Form 2'!$B$13+'Form 2'!$G$13))</f>
        <v>0</v>
      </c>
      <c r="J10" s="210" t="e">
        <f>($N10/$O10)*K10</f>
        <v>#DIV/0!</v>
      </c>
      <c r="K10" s="339">
        <f>('Form 2'!$B$11+'Form 2'!$G$11)*($O10/('Form 2'!$B$13+'Form 2'!$G$13))</f>
        <v>0</v>
      </c>
      <c r="L10" s="208" t="e">
        <f>($N10/$O10)*M10</f>
        <v>#DIV/0!</v>
      </c>
      <c r="M10" s="339">
        <f>('Form 2'!$B$12+'Form 2'!$G$12)*($O10/('Form 2'!$B$13+'Form 2'!$G$13))</f>
        <v>0</v>
      </c>
      <c r="N10" s="385">
        <v>0</v>
      </c>
      <c r="O10" s="385">
        <v>0</v>
      </c>
      <c r="P10" s="338" t="s">
        <v>148</v>
      </c>
      <c r="Q10" s="340" t="e">
        <f>B10/('Form 2'!$C$7+'Form 2'!$H$7)</f>
        <v>#DIV/0!</v>
      </c>
      <c r="R10" s="340" t="e">
        <f>D10/('Form 2'!$C$8+'Form 2'!$H$8)</f>
        <v>#DIV/0!</v>
      </c>
      <c r="S10" s="340" t="e">
        <f>F10/('Form 2'!$C$9+'Form 2'!$H$9)</f>
        <v>#DIV/0!</v>
      </c>
      <c r="T10" s="340" t="e">
        <f>H10/('Form 2'!$C$10+'Form 2'!$H$10)</f>
        <v>#DIV/0!</v>
      </c>
      <c r="U10" s="340" t="e">
        <f>J10/('Form 2'!$C$11+'Form 2'!$H$11)</f>
        <v>#DIV/0!</v>
      </c>
      <c r="V10" s="341" t="e">
        <f>L10/('Form 2'!$C$12+'Form 2'!$H$12)</f>
        <v>#DIV/0!</v>
      </c>
      <c r="W10" s="197"/>
    </row>
    <row r="11" spans="1:23" ht="12" customHeight="1" x14ac:dyDescent="0.25">
      <c r="A11" s="200" t="s">
        <v>149</v>
      </c>
      <c r="B11" s="206">
        <f>0.0765*('Form 2'!$C$7+'Form 2'!$H$7)</f>
        <v>810763.50334499998</v>
      </c>
      <c r="C11" s="339">
        <f>'Form 2'!$B$7+'Form 2'!$G$7</f>
        <v>101</v>
      </c>
      <c r="D11" s="207">
        <f>0.0765*('Form 2'!$C$8+'Form 2'!$H$8)</f>
        <v>603763.41483000002</v>
      </c>
      <c r="E11" s="339">
        <f>'Form 2'!$B$8+'Form 2'!$G$8</f>
        <v>101</v>
      </c>
      <c r="F11" s="207">
        <f>0.0765*('Form 2'!$C$9+'Form 2'!$H$9)</f>
        <v>510621.610185</v>
      </c>
      <c r="G11" s="339">
        <f>'Form 2'!$B$9+'Form 2'!$G$9</f>
        <v>97</v>
      </c>
      <c r="H11" s="207">
        <f>0.0765*('Form 2'!$C$10+'Form 2'!$H$10)</f>
        <v>210322.94633999999</v>
      </c>
      <c r="I11" s="339">
        <f>'Form 2'!$B$10+'Form 2'!$G$10</f>
        <v>47</v>
      </c>
      <c r="J11" s="206">
        <f>0.0765*('Form 2'!$C$11+'Form 2'!$H$11)</f>
        <v>0</v>
      </c>
      <c r="K11" s="339">
        <f>'Form 2'!$B$11+'Form 2'!$G$11</f>
        <v>0</v>
      </c>
      <c r="L11" s="207">
        <f>0.0765*('Form 2'!$C$12+'Form 2'!$H$12)</f>
        <v>0</v>
      </c>
      <c r="M11" s="339">
        <f>'Form 2'!$B$12+'Form 2'!$G$12</f>
        <v>0</v>
      </c>
      <c r="N11" s="337">
        <f>$B11+$D11+$F11+$H11+$J11+$L11</f>
        <v>2135471.4746999997</v>
      </c>
      <c r="O11" s="337">
        <f>$C11+$E11+$G11+$I11+$K11+$M11</f>
        <v>346</v>
      </c>
      <c r="P11" s="338" t="s">
        <v>149</v>
      </c>
      <c r="Q11" s="340">
        <f>B11/('Form 2'!$C$7+'Form 2'!$H$7)</f>
        <v>7.6499999999999999E-2</v>
      </c>
      <c r="R11" s="340">
        <f>D11/('Form 2'!$C$8+'Form 2'!$H$8)</f>
        <v>7.6499999999999999E-2</v>
      </c>
      <c r="S11" s="340">
        <f>F11/('Form 2'!$C$9+'Form 2'!$H$9)</f>
        <v>7.6499999999999999E-2</v>
      </c>
      <c r="T11" s="340">
        <f>H11/('Form 2'!$C$10+'Form 2'!$H$10)</f>
        <v>7.6499999999999999E-2</v>
      </c>
      <c r="U11" s="340" t="e">
        <f>J11/('Form 2'!$C$11+'Form 2'!$H$11)</f>
        <v>#DIV/0!</v>
      </c>
      <c r="V11" s="341" t="e">
        <f>L11/('Form 2'!$C$12+'Form 2'!$H$12)</f>
        <v>#DIV/0!</v>
      </c>
      <c r="W11" s="197"/>
    </row>
    <row r="12" spans="1:23" ht="12" customHeight="1" x14ac:dyDescent="0.25">
      <c r="A12" s="200" t="s">
        <v>150</v>
      </c>
      <c r="B12" s="206" t="e">
        <f>($N12/$O12)*C12</f>
        <v>#DIV/0!</v>
      </c>
      <c r="C12" s="339">
        <f>('Form 2'!$B$7+'Form 2'!$G$7)*($O12/('Form 2'!$B$13+'Form 2'!$G$13))</f>
        <v>0</v>
      </c>
      <c r="D12" s="207" t="e">
        <f>($N12/$O12)*E12</f>
        <v>#DIV/0!</v>
      </c>
      <c r="E12" s="339">
        <f>('Form 2'!$B$8+'Form 2'!$G$8)*($O12/('Form 2'!$B$13+'Form 2'!$G$13))</f>
        <v>0</v>
      </c>
      <c r="F12" s="207" t="e">
        <f>($N12/$O12)*G12</f>
        <v>#DIV/0!</v>
      </c>
      <c r="G12" s="339">
        <f>('Form 2'!$B$9+'Form 2'!$G$9)*($O12/('Form 2'!$B$13+'Form 2'!$G$13))</f>
        <v>0</v>
      </c>
      <c r="H12" s="207" t="e">
        <f>($N12/$O12)*I12</f>
        <v>#DIV/0!</v>
      </c>
      <c r="I12" s="339">
        <f>('Form 2'!$B$10+'Form 2'!$G$10)*($O12/('Form 2'!$B$13+'Form 2'!$G$13))</f>
        <v>0</v>
      </c>
      <c r="J12" s="206" t="e">
        <f>($N12/$O12)*K12</f>
        <v>#DIV/0!</v>
      </c>
      <c r="K12" s="339">
        <f>('Form 2'!$B$11+'Form 2'!$G$11)*($O12/('Form 2'!$B$13+'Form 2'!$G$13))</f>
        <v>0</v>
      </c>
      <c r="L12" s="207" t="e">
        <f>($N12/$O12)*M12</f>
        <v>#DIV/0!</v>
      </c>
      <c r="M12" s="339">
        <f>('Form 2'!$B$12+'Form 2'!$G$12)*($O12/('Form 2'!$B$13+'Form 2'!$G$13))</f>
        <v>0</v>
      </c>
      <c r="N12" s="337">
        <v>0</v>
      </c>
      <c r="O12" s="337">
        <v>0</v>
      </c>
      <c r="P12" s="338" t="s">
        <v>150</v>
      </c>
      <c r="Q12" s="340" t="e">
        <f>B12/('Form 2'!$C$7+'Form 2'!$H$7)</f>
        <v>#DIV/0!</v>
      </c>
      <c r="R12" s="340" t="e">
        <f>D12/('Form 2'!$C$8+'Form 2'!$H$8)</f>
        <v>#DIV/0!</v>
      </c>
      <c r="S12" s="340" t="e">
        <f>F12/('Form 2'!$C$9+'Form 2'!$H$9)</f>
        <v>#DIV/0!</v>
      </c>
      <c r="T12" s="340" t="e">
        <f>H12/('Form 2'!$C$10+'Form 2'!$H$10)</f>
        <v>#DIV/0!</v>
      </c>
      <c r="U12" s="340" t="e">
        <f>J12/('Form 2'!$C$11+'Form 2'!$H$11)</f>
        <v>#DIV/0!</v>
      </c>
      <c r="V12" s="341" t="e">
        <f>L12/('Form 2'!$C$12+'Form 2'!$H$12)</f>
        <v>#DIV/0!</v>
      </c>
      <c r="W12" s="197"/>
    </row>
    <row r="13" spans="1:23" ht="12" customHeight="1" x14ac:dyDescent="0.25">
      <c r="A13" s="200" t="s">
        <v>151</v>
      </c>
      <c r="B13" s="210">
        <f>Q13*('Form 2'!$C$7+'Form 2'!$H$7)</f>
        <v>0</v>
      </c>
      <c r="C13" s="339">
        <f>('Form 2'!$B$7+'Form 2'!$G$7)*($O13/('Form 2'!$B$13+'Form 2'!$G$13))</f>
        <v>101</v>
      </c>
      <c r="D13" s="208">
        <f>R13*('Form 2'!$C$8+'Form 2'!$H$8)</f>
        <v>0</v>
      </c>
      <c r="E13" s="339">
        <f>('Form 2'!$B$8+'Form 2'!$G$8)*($O13/('Form 2'!$B$13+'Form 2'!$G$13))</f>
        <v>101</v>
      </c>
      <c r="F13" s="208">
        <f>S13*('Form 2'!$C$9+'Form 2'!$H$9)</f>
        <v>0</v>
      </c>
      <c r="G13" s="339">
        <f>('Form 2'!$B$9+'Form 2'!$G$9)*($O13/('Form 2'!$B$13+'Form 2'!$G$13))</f>
        <v>97</v>
      </c>
      <c r="H13" s="208">
        <f>T13*('Form 2'!$C$10+'Form 2'!$H$10)</f>
        <v>0</v>
      </c>
      <c r="I13" s="339">
        <f>('Form 2'!$B$10+'Form 2'!$G$10)*($O13/('Form 2'!$B$13+'Form 2'!$G$13))</f>
        <v>47</v>
      </c>
      <c r="J13" s="210">
        <f>U13*('Form 2'!$C$11+'Form 2'!$H$11)</f>
        <v>0</v>
      </c>
      <c r="K13" s="339">
        <f>('Form 2'!$B$11+'Form 2'!$G$11)*($O13/('Form 2'!$B$13+'Form 2'!$G$13))</f>
        <v>0</v>
      </c>
      <c r="L13" s="208">
        <f>V13*('Form 2'!$C$12+'Form 2'!$H$12)</f>
        <v>0</v>
      </c>
      <c r="M13" s="339">
        <f>('Form 2'!$B$12+'Form 2'!$G$12)*($O13/('Form 2'!$B$13+'Form 2'!$G$13))</f>
        <v>0</v>
      </c>
      <c r="N13" s="337">
        <f>$B13+$D13+$F13+$H13+$J13+$L13</f>
        <v>0</v>
      </c>
      <c r="O13" s="337">
        <f>'Form 2'!$B$13+'Form 2'!$G$13</f>
        <v>346</v>
      </c>
      <c r="P13" s="338" t="s">
        <v>151</v>
      </c>
      <c r="Q13" s="388">
        <v>0</v>
      </c>
      <c r="R13" s="388">
        <v>0</v>
      </c>
      <c r="S13" s="388">
        <v>0</v>
      </c>
      <c r="T13" s="388">
        <v>0</v>
      </c>
      <c r="U13" s="388">
        <v>0</v>
      </c>
      <c r="V13" s="389">
        <v>0</v>
      </c>
      <c r="W13" s="197"/>
    </row>
    <row r="14" spans="1:23" ht="12" customHeight="1" x14ac:dyDescent="0.25">
      <c r="A14" s="200" t="s">
        <v>152</v>
      </c>
      <c r="B14" s="206">
        <f>Q14*('Form 2'!$C$7+'Form 2'!$H$7)</f>
        <v>0</v>
      </c>
      <c r="C14" s="339">
        <f>('Form 2'!$B$7+'Form 2'!$G$7)*($O14/('Form 2'!$B$13+'Form 2'!$G$13))</f>
        <v>101</v>
      </c>
      <c r="D14" s="207">
        <f>R14*('Form 2'!$C$8+'Form 2'!$H$8)</f>
        <v>0</v>
      </c>
      <c r="E14" s="339">
        <f>('Form 2'!$B$8+'Form 2'!$G$8)*($O14/('Form 2'!$B$13+'Form 2'!$G$13))</f>
        <v>101</v>
      </c>
      <c r="F14" s="207">
        <f>S14*('Form 2'!$C$9+'Form 2'!$H$9)</f>
        <v>0</v>
      </c>
      <c r="G14" s="339">
        <f>('Form 2'!$B$9+'Form 2'!$G$9)*($O14/('Form 2'!$B$13+'Form 2'!$G$13))</f>
        <v>97</v>
      </c>
      <c r="H14" s="207">
        <f>T14*('Form 2'!$C$10+'Form 2'!$H$10)</f>
        <v>0</v>
      </c>
      <c r="I14" s="339">
        <f>('Form 2'!$B$10+'Form 2'!$G$10)*($O14/('Form 2'!$B$13+'Form 2'!$G$13))</f>
        <v>47</v>
      </c>
      <c r="J14" s="206">
        <f>U14*('Form 2'!$C$11+'Form 2'!$H$11)</f>
        <v>0</v>
      </c>
      <c r="K14" s="339">
        <f>('Form 2'!$B$11+'Form 2'!$G$11)*($O14/('Form 2'!$B$13+'Form 2'!$G$13))</f>
        <v>0</v>
      </c>
      <c r="L14" s="207">
        <f>V14*('Form 2'!$C$12+'Form 2'!$H$12)</f>
        <v>0</v>
      </c>
      <c r="M14" s="339">
        <f>('Form 2'!$B$12+'Form 2'!$G$12)*($O14/('Form 2'!$B$13+'Form 2'!$G$13))</f>
        <v>0</v>
      </c>
      <c r="N14" s="337">
        <f>$B14+$D14+$F14+$H14+$J14+$L14</f>
        <v>0</v>
      </c>
      <c r="O14" s="337">
        <f>'Form 2'!$B$13+'Form 2'!$G$13</f>
        <v>346</v>
      </c>
      <c r="P14" s="338" t="s">
        <v>152</v>
      </c>
      <c r="Q14" s="388">
        <v>0</v>
      </c>
      <c r="R14" s="388">
        <v>0</v>
      </c>
      <c r="S14" s="388">
        <v>0</v>
      </c>
      <c r="T14" s="388">
        <v>0</v>
      </c>
      <c r="U14" s="388">
        <v>0</v>
      </c>
      <c r="V14" s="389">
        <v>0</v>
      </c>
      <c r="W14" s="197"/>
    </row>
    <row r="15" spans="1:23" ht="12" customHeight="1" x14ac:dyDescent="0.25">
      <c r="A15" s="291" t="s">
        <v>153</v>
      </c>
      <c r="B15" s="206" t="e">
        <f>($N15/$O15)*C15</f>
        <v>#DIV/0!</v>
      </c>
      <c r="C15" s="339">
        <f>('Form 2'!$B$7+'Form 2'!$G$7)*($O15/('Form 2'!$B$13+'Form 2'!$G$13))</f>
        <v>0</v>
      </c>
      <c r="D15" s="206" t="e">
        <f>($N15/$O15)*E15</f>
        <v>#DIV/0!</v>
      </c>
      <c r="E15" s="339">
        <f>('Form 2'!$B$8+'Form 2'!$G$8)*($O15/('Form 2'!$B$13+'Form 2'!$G$13))</f>
        <v>0</v>
      </c>
      <c r="F15" s="206" t="e">
        <f>($N15/$O15)*G15</f>
        <v>#DIV/0!</v>
      </c>
      <c r="G15" s="339">
        <f>('Form 2'!$B$9+'Form 2'!$G$9)*($O15/('Form 2'!$B$13+'Form 2'!$G$13))</f>
        <v>0</v>
      </c>
      <c r="H15" s="206" t="e">
        <f>($N15/$O15)*I15</f>
        <v>#DIV/0!</v>
      </c>
      <c r="I15" s="339">
        <f>('Form 2'!$B$10+'Form 2'!$G$10)*($O15/('Form 2'!$B$13+'Form 2'!$G$13))</f>
        <v>0</v>
      </c>
      <c r="J15" s="206" t="e">
        <f>($N15/$O15)*K15</f>
        <v>#DIV/0!</v>
      </c>
      <c r="K15" s="339">
        <f>('Form 2'!$B$11+'Form 2'!$G$11)*($O15/('Form 2'!$B$13+'Form 2'!$G$13))</f>
        <v>0</v>
      </c>
      <c r="L15" s="206" t="e">
        <f>($N15/$O15)*M15</f>
        <v>#DIV/0!</v>
      </c>
      <c r="M15" s="339">
        <f>('Form 2'!$B$12+'Form 2'!$G$12)*($O15/('Form 2'!$B$13+'Form 2'!$G$13))</f>
        <v>0</v>
      </c>
      <c r="N15" s="337">
        <v>0</v>
      </c>
      <c r="O15" s="337">
        <v>0</v>
      </c>
      <c r="P15" s="338" t="s">
        <v>153</v>
      </c>
      <c r="Q15" s="340" t="e">
        <f>B15/('Form 2'!$C$7+'Form 2'!$H$7)</f>
        <v>#DIV/0!</v>
      </c>
      <c r="R15" s="340" t="e">
        <f>D15/('Form 2'!$C$8+'Form 2'!$H$8)</f>
        <v>#DIV/0!</v>
      </c>
      <c r="S15" s="340" t="e">
        <f>F15/('Form 2'!$C$9+'Form 2'!$H$9)</f>
        <v>#DIV/0!</v>
      </c>
      <c r="T15" s="340" t="e">
        <f>H15/('Form 2'!$C$10+'Form 2'!$H$10)</f>
        <v>#DIV/0!</v>
      </c>
      <c r="U15" s="340" t="e">
        <f>J15/('Form 2'!$C$11+'Form 2'!$H$11)</f>
        <v>#DIV/0!</v>
      </c>
      <c r="V15" s="341" t="e">
        <f>L15/('Form 2'!$C$12+'Form 2'!$H$12)</f>
        <v>#DIV/0!</v>
      </c>
      <c r="W15" s="197"/>
    </row>
    <row r="16" spans="1:23" ht="13.9" customHeight="1" thickBot="1" x14ac:dyDescent="0.3">
      <c r="A16" s="191" t="s">
        <v>154</v>
      </c>
      <c r="B16" s="201" t="e">
        <f>SUM(B5:B15)</f>
        <v>#DIV/0!</v>
      </c>
      <c r="C16" s="344">
        <f>MAX(C5:C15)</f>
        <v>101</v>
      </c>
      <c r="D16" s="202" t="e">
        <f>SUM(D5:D15)</f>
        <v>#DIV/0!</v>
      </c>
      <c r="E16" s="344">
        <f>MAX(E5:E15)</f>
        <v>101</v>
      </c>
      <c r="F16" s="201" t="e">
        <f>SUM(F5:F15)</f>
        <v>#DIV/0!</v>
      </c>
      <c r="G16" s="344">
        <f>MAX(G5:G15)</f>
        <v>97</v>
      </c>
      <c r="H16" s="202" t="e">
        <f>SUM(H5:H15)</f>
        <v>#DIV/0!</v>
      </c>
      <c r="I16" s="344">
        <f>MAX(I5:I15)</f>
        <v>47</v>
      </c>
      <c r="J16" s="201" t="e">
        <f>SUM(J5:J15)</f>
        <v>#DIV/0!</v>
      </c>
      <c r="K16" s="344">
        <f>MAX(K5:K15)</f>
        <v>0</v>
      </c>
      <c r="L16" s="202" t="e">
        <f>SUM(L5:L15)</f>
        <v>#DIV/0!</v>
      </c>
      <c r="M16" s="344">
        <f>MAX(M5:M15)</f>
        <v>0</v>
      </c>
      <c r="N16" s="337" t="e">
        <f>$B16+$D16+$F16+$H16+$J16+$L16</f>
        <v>#DIV/0!</v>
      </c>
      <c r="O16" s="337">
        <f>$C16+$E16+$G16+$I16+$K16+$M16</f>
        <v>346</v>
      </c>
      <c r="P16" s="345" t="s">
        <v>154</v>
      </c>
      <c r="Q16" s="346" t="e">
        <f>B16/('Form 2'!$C$7+'Form 2'!$H$7)</f>
        <v>#DIV/0!</v>
      </c>
      <c r="R16" s="346" t="e">
        <f>D16/('Form 2'!$C$8+'Form 2'!$H$8)</f>
        <v>#DIV/0!</v>
      </c>
      <c r="S16" s="346" t="e">
        <f>F16/('Form 2'!$C$9+'Form 2'!$H$9)</f>
        <v>#DIV/0!</v>
      </c>
      <c r="T16" s="346" t="e">
        <f>H16/('Form 2'!$C$10+'Form 2'!$H$10)</f>
        <v>#DIV/0!</v>
      </c>
      <c r="U16" s="346" t="e">
        <f>J16/('Form 2'!$C$11+'Form 2'!$H$11)</f>
        <v>#DIV/0!</v>
      </c>
      <c r="V16" s="347" t="e">
        <f>L16/('Form 2'!$C$12+'Form 2'!$H$12)</f>
        <v>#DIV/0!</v>
      </c>
      <c r="W16" s="197"/>
    </row>
    <row r="17" spans="1:23" ht="13.9" customHeight="1" thickTop="1" thickBot="1" x14ac:dyDescent="0.3">
      <c r="A17" s="259" t="s">
        <v>155</v>
      </c>
      <c r="B17" s="348"/>
      <c r="C17" s="349"/>
      <c r="D17" s="349"/>
      <c r="E17" s="349"/>
      <c r="F17" s="349"/>
      <c r="G17" s="349"/>
      <c r="H17" s="349"/>
      <c r="I17" s="349"/>
      <c r="J17" s="349"/>
      <c r="K17" s="349"/>
      <c r="L17" s="349"/>
      <c r="M17" s="349"/>
      <c r="N17" s="337"/>
      <c r="O17" s="337"/>
      <c r="P17" s="231"/>
      <c r="Q17" s="334" t="s">
        <v>128</v>
      </c>
      <c r="R17" s="334" t="s">
        <v>129</v>
      </c>
      <c r="S17" s="334" t="s">
        <v>130</v>
      </c>
      <c r="T17" s="334" t="s">
        <v>186</v>
      </c>
      <c r="U17" s="334" t="s">
        <v>132</v>
      </c>
      <c r="V17" s="335" t="s">
        <v>133</v>
      </c>
      <c r="W17" s="197"/>
    </row>
    <row r="18" spans="1:23" ht="12" customHeight="1" x14ac:dyDescent="0.25">
      <c r="A18" s="199" t="s">
        <v>142</v>
      </c>
      <c r="B18" s="350">
        <f>Q18*('Form 2'!$C$15+'Form 2'!$H$15)</f>
        <v>0</v>
      </c>
      <c r="C18" s="336">
        <f>('Form 2'!$B$15+'Form 2'!$G$15)*($O18/('Form 2'!$B$21+'Form 2'!$G$21))</f>
        <v>62</v>
      </c>
      <c r="D18" s="351">
        <f>R18*('Form 2'!$C$16+'Form 2'!$H$16)</f>
        <v>0</v>
      </c>
      <c r="E18" s="336">
        <f>('Form 2'!$B$16+'Form 2'!$G$16)*($O18/('Form 2'!$B$21+'Form 2'!$G$21))</f>
        <v>53</v>
      </c>
      <c r="F18" s="350">
        <f>S18*('Form 2'!$C$17+'Form 2'!$H$17)</f>
        <v>0</v>
      </c>
      <c r="G18" s="336">
        <f>('Form 2'!$B$17+'Form 2'!$G$17)*($O18/('Form 2'!$B$21+'Form 2'!$G$21))</f>
        <v>49</v>
      </c>
      <c r="H18" s="351">
        <f>T18*('Form 2'!$C$18+'Form 2'!$H$18)</f>
        <v>0</v>
      </c>
      <c r="I18" s="336">
        <f>('Form 2'!$B$18+'Form 2'!$G$18)*($O18/('Form 2'!$B$21+'Form 2'!$G$21))</f>
        <v>29</v>
      </c>
      <c r="J18" s="350">
        <f>U18*('Form 2'!$C$19+'Form 2'!$H$19)</f>
        <v>0</v>
      </c>
      <c r="K18" s="336">
        <f>('Form 2'!$B$19+'Form 2'!$G$19)*($O18/('Form 2'!$B$21+'Form 2'!$G$21))</f>
        <v>0</v>
      </c>
      <c r="L18" s="351">
        <f>V18*('Form 2'!$C$20+'Form 2'!$H$20)</f>
        <v>0</v>
      </c>
      <c r="M18" s="336">
        <f>('Form 2'!$B$20+'Form 2'!$G$20)*($O18/('Form 2'!$B$21+'Form 2'!$G$21))</f>
        <v>0</v>
      </c>
      <c r="N18" s="385">
        <f>$B18+$D18+$F18+$H18+$J18+$L18</f>
        <v>0</v>
      </c>
      <c r="O18" s="385">
        <f>'Form 2'!$B$21+'Form 2'!$G$21</f>
        <v>193</v>
      </c>
      <c r="P18" s="338" t="s">
        <v>142</v>
      </c>
      <c r="Q18" s="388">
        <v>0</v>
      </c>
      <c r="R18" s="388">
        <v>0</v>
      </c>
      <c r="S18" s="388">
        <v>0</v>
      </c>
      <c r="T18" s="388">
        <v>0</v>
      </c>
      <c r="U18" s="388">
        <v>0</v>
      </c>
      <c r="V18" s="389">
        <v>0</v>
      </c>
      <c r="W18" s="197"/>
    </row>
    <row r="19" spans="1:23" ht="12" customHeight="1" x14ac:dyDescent="0.25">
      <c r="A19" s="200" t="s">
        <v>143</v>
      </c>
      <c r="B19" s="206" t="e">
        <f>($N19/$O19)*C19</f>
        <v>#DIV/0!</v>
      </c>
      <c r="C19" s="339">
        <f>('Form 2'!$B$15+'Form 2'!$G$15)*($O19/('Form 2'!$B$21+'Form 2'!$G$21))</f>
        <v>0</v>
      </c>
      <c r="D19" s="207" t="e">
        <f>($N19/$O19)*E19</f>
        <v>#DIV/0!</v>
      </c>
      <c r="E19" s="339">
        <f>('Form 2'!$B$16+'Form 2'!$G$16)*($O19/('Form 2'!$B$21+'Form 2'!$G$21))</f>
        <v>0</v>
      </c>
      <c r="F19" s="206" t="e">
        <f>($N19/$O19)*G19</f>
        <v>#DIV/0!</v>
      </c>
      <c r="G19" s="339">
        <f>('Form 2'!$B$17+'Form 2'!$G$17)*($O19/('Form 2'!$B$21+'Form 2'!$G$21))</f>
        <v>0</v>
      </c>
      <c r="H19" s="207" t="e">
        <f>($N19/$O19)*I19</f>
        <v>#DIV/0!</v>
      </c>
      <c r="I19" s="339">
        <f>('Form 2'!$B$18+'Form 2'!$G$18)*($O19/('Form 2'!$B$21+'Form 2'!$G$21))</f>
        <v>0</v>
      </c>
      <c r="J19" s="206" t="e">
        <f>($N19/$O19)*K19</f>
        <v>#DIV/0!</v>
      </c>
      <c r="K19" s="339">
        <f>('Form 2'!$B$19+'Form 2'!$G$19)*($O19/('Form 2'!$B$21+'Form 2'!$G$21))</f>
        <v>0</v>
      </c>
      <c r="L19" s="207" t="e">
        <f>($N19/$O19)*M19</f>
        <v>#DIV/0!</v>
      </c>
      <c r="M19" s="339">
        <f>('Form 2'!$B$20+'Form 2'!$G$20)*($O19/('Form 2'!$B$21+'Form 2'!$G$21))</f>
        <v>0</v>
      </c>
      <c r="N19" s="385">
        <v>0</v>
      </c>
      <c r="O19" s="385">
        <v>0</v>
      </c>
      <c r="P19" s="338" t="s">
        <v>143</v>
      </c>
      <c r="Q19" s="340" t="e">
        <f>B19/('Form 2'!$C$15+'Form 2'!$H$15)</f>
        <v>#DIV/0!</v>
      </c>
      <c r="R19" s="340" t="e">
        <f>D19/('Form 2'!$C$16+'Form 2'!$H$16)</f>
        <v>#DIV/0!</v>
      </c>
      <c r="S19" s="340" t="e">
        <f>F19/('Form 2'!$C$17+'Form 2'!$H$17)</f>
        <v>#DIV/0!</v>
      </c>
      <c r="T19" s="340" t="e">
        <f>H19/('Form 2'!$C$18+'Form 2'!$H$18)</f>
        <v>#DIV/0!</v>
      </c>
      <c r="U19" s="340" t="e">
        <f>J19/('Form 2'!$C$19+'Form 2'!$H$19)</f>
        <v>#DIV/0!</v>
      </c>
      <c r="V19" s="341" t="e">
        <f>L19/('Form 2'!$C$20+'Form 2'!$H$20)</f>
        <v>#DIV/0!</v>
      </c>
      <c r="W19" s="197"/>
    </row>
    <row r="20" spans="1:23" ht="12" customHeight="1" x14ac:dyDescent="0.25">
      <c r="A20" s="200" t="s">
        <v>144</v>
      </c>
      <c r="B20" s="206" t="e">
        <f>($N20/$O20)*C20</f>
        <v>#DIV/0!</v>
      </c>
      <c r="C20" s="339">
        <f>('Form 2'!$B$15+'Form 2'!$G$15)*($O20/('Form 2'!$B$21+'Form 2'!$G$21))</f>
        <v>0</v>
      </c>
      <c r="D20" s="207" t="e">
        <f>($N20/$O20)*E20</f>
        <v>#DIV/0!</v>
      </c>
      <c r="E20" s="339">
        <f>('Form 2'!$B$16+'Form 2'!$G$16)*($O20/('Form 2'!$B$21+'Form 2'!$G$21))</f>
        <v>0</v>
      </c>
      <c r="F20" s="206" t="e">
        <f>($N20/$O20)*G20</f>
        <v>#DIV/0!</v>
      </c>
      <c r="G20" s="339">
        <f>('Form 2'!$B$17+'Form 2'!$G$17)*($O20/('Form 2'!$B$21+'Form 2'!$G$21))</f>
        <v>0</v>
      </c>
      <c r="H20" s="207" t="e">
        <f>($N20/$O20)*I20</f>
        <v>#DIV/0!</v>
      </c>
      <c r="I20" s="339">
        <f>('Form 2'!$B$18+'Form 2'!$G$18)*($O20/('Form 2'!$B$21+'Form 2'!$G$21))</f>
        <v>0</v>
      </c>
      <c r="J20" s="206" t="e">
        <f>($N20/$O20)*K20</f>
        <v>#DIV/0!</v>
      </c>
      <c r="K20" s="339">
        <f>('Form 2'!$B$19+'Form 2'!$G$19)*($O20/('Form 2'!$B$21+'Form 2'!$G$21))</f>
        <v>0</v>
      </c>
      <c r="L20" s="207" t="e">
        <f>($N20/$O20)*M20</f>
        <v>#DIV/0!</v>
      </c>
      <c r="M20" s="339">
        <f>('Form 2'!$B$20+'Form 2'!$G$20)*($O20/('Form 2'!$B$21+'Form 2'!$G$21))</f>
        <v>0</v>
      </c>
      <c r="N20" s="385"/>
      <c r="O20" s="385"/>
      <c r="P20" s="338" t="s">
        <v>144</v>
      </c>
      <c r="Q20" s="340" t="e">
        <f>B20/('Form 2'!$C$15+'Form 2'!$H$15)</f>
        <v>#DIV/0!</v>
      </c>
      <c r="R20" s="340" t="e">
        <f>D20/('Form 2'!$C$16+'Form 2'!$H$16)</f>
        <v>#DIV/0!</v>
      </c>
      <c r="S20" s="340" t="e">
        <f>F20/('Form 2'!$C$17+'Form 2'!$H$17)</f>
        <v>#DIV/0!</v>
      </c>
      <c r="T20" s="340" t="e">
        <f>H20/('Form 2'!$C$18+'Form 2'!$H$18)</f>
        <v>#DIV/0!</v>
      </c>
      <c r="U20" s="340" t="e">
        <f>J20/('Form 2'!$C$19+'Form 2'!$H$19)</f>
        <v>#DIV/0!</v>
      </c>
      <c r="V20" s="341" t="e">
        <f>L20/('Form 2'!$C$20+'Form 2'!$H$20)</f>
        <v>#DIV/0!</v>
      </c>
      <c r="W20" s="197"/>
    </row>
    <row r="21" spans="1:23" ht="26.65" customHeight="1" x14ac:dyDescent="0.25">
      <c r="A21" s="342" t="s">
        <v>187</v>
      </c>
      <c r="B21" s="206" t="e">
        <f>($N21/$O21)*C21</f>
        <v>#DIV/0!</v>
      </c>
      <c r="C21" s="339">
        <f>('Form 2'!$B$15+'Form 2'!$G$15)*($O21/('Form 2'!$B$21+'Form 2'!$G$21))</f>
        <v>0</v>
      </c>
      <c r="D21" s="207" t="e">
        <f>($N21/$O21)*E21</f>
        <v>#DIV/0!</v>
      </c>
      <c r="E21" s="339">
        <f>('Form 2'!$B$16+'Form 2'!$G$16)*($O21/('Form 2'!$B$21+'Form 2'!$G$21))</f>
        <v>0</v>
      </c>
      <c r="F21" s="206" t="e">
        <f>($N21/$O21)*G21</f>
        <v>#DIV/0!</v>
      </c>
      <c r="G21" s="339">
        <f>('Form 2'!$B$17+'Form 2'!$G$17)*($O21/('Form 2'!$B$21+'Form 2'!$G$21))</f>
        <v>0</v>
      </c>
      <c r="H21" s="207" t="e">
        <f>($N21/$O21)*I21</f>
        <v>#DIV/0!</v>
      </c>
      <c r="I21" s="339">
        <f>('Form 2'!$B$18+'Form 2'!$G$18)*($O21/('Form 2'!$B$21+'Form 2'!$G$21))</f>
        <v>0</v>
      </c>
      <c r="J21" s="206" t="e">
        <f>($N21/$O21)*K21</f>
        <v>#DIV/0!</v>
      </c>
      <c r="K21" s="339">
        <f>('Form 2'!$B$19+'Form 2'!$G$19)*($O21/('Form 2'!$B$21+'Form 2'!$G$21))</f>
        <v>0</v>
      </c>
      <c r="L21" s="207" t="e">
        <f>($N21/$O21)*M21</f>
        <v>#DIV/0!</v>
      </c>
      <c r="M21" s="339">
        <f>('Form 2'!$B$20+'Form 2'!$G$20)*($O21/('Form 2'!$B$21+'Form 2'!$G$21))</f>
        <v>0</v>
      </c>
      <c r="N21" s="385">
        <v>0</v>
      </c>
      <c r="O21" s="385">
        <v>0</v>
      </c>
      <c r="P21" s="343" t="s">
        <v>187</v>
      </c>
      <c r="Q21" s="340" t="e">
        <f>B21/('Form 2'!$C$15+'Form 2'!$H$15)</f>
        <v>#DIV/0!</v>
      </c>
      <c r="R21" s="340" t="e">
        <f>D21/('Form 2'!$C$16+'Form 2'!$H$16)</f>
        <v>#DIV/0!</v>
      </c>
      <c r="S21" s="340" t="e">
        <f>F21/('Form 2'!$C$17+'Form 2'!$H$17)</f>
        <v>#DIV/0!</v>
      </c>
      <c r="T21" s="340" t="e">
        <f>H21/('Form 2'!$C$18+'Form 2'!$H$18)</f>
        <v>#DIV/0!</v>
      </c>
      <c r="U21" s="340" t="e">
        <f>J21/('Form 2'!$C$19+'Form 2'!$H$19)</f>
        <v>#DIV/0!</v>
      </c>
      <c r="V21" s="341" t="e">
        <f>L21/('Form 2'!$C$20+'Form 2'!$H$20)</f>
        <v>#DIV/0!</v>
      </c>
      <c r="W21" s="197"/>
    </row>
    <row r="22" spans="1:23" ht="12" customHeight="1" x14ac:dyDescent="0.25">
      <c r="A22" s="200" t="s">
        <v>147</v>
      </c>
      <c r="B22" s="206" t="e">
        <f>($N22/$O22)*C22</f>
        <v>#DIV/0!</v>
      </c>
      <c r="C22" s="339">
        <f>('Form 2'!$B$15+'Form 2'!$G$15)*($O22/('Form 2'!$B$21+'Form 2'!$G$21))</f>
        <v>0</v>
      </c>
      <c r="D22" s="207" t="e">
        <f>($N22/$O22)*E22</f>
        <v>#DIV/0!</v>
      </c>
      <c r="E22" s="339">
        <f>('Form 2'!$B$16+'Form 2'!$G$16)*($O22/('Form 2'!$B$21+'Form 2'!$G$21))</f>
        <v>0</v>
      </c>
      <c r="F22" s="206" t="e">
        <f>($N22/$O22)*G22</f>
        <v>#DIV/0!</v>
      </c>
      <c r="G22" s="339">
        <f>('Form 2'!$B$17+'Form 2'!$G$17)*($O22/('Form 2'!$B$21+'Form 2'!$G$21))</f>
        <v>0</v>
      </c>
      <c r="H22" s="207" t="e">
        <f>($N22/$O22)*I22</f>
        <v>#DIV/0!</v>
      </c>
      <c r="I22" s="339">
        <f>('Form 2'!$B$18+'Form 2'!$G$18)*($O22/('Form 2'!$B$21+'Form 2'!$G$21))</f>
        <v>0</v>
      </c>
      <c r="J22" s="206" t="e">
        <f>($N22/$O22)*K22</f>
        <v>#DIV/0!</v>
      </c>
      <c r="K22" s="339">
        <f>('Form 2'!$B$19+'Form 2'!$G$19)*($O22/('Form 2'!$B$21+'Form 2'!$G$21))</f>
        <v>0</v>
      </c>
      <c r="L22" s="207" t="e">
        <f>($N22/$O22)*M22</f>
        <v>#DIV/0!</v>
      </c>
      <c r="M22" s="339">
        <f>('Form 2'!$B$20+'Form 2'!$G$20)*($O22/('Form 2'!$B$21+'Form 2'!$G$21))</f>
        <v>0</v>
      </c>
      <c r="N22" s="385">
        <v>0</v>
      </c>
      <c r="O22" s="385">
        <v>0</v>
      </c>
      <c r="P22" s="338" t="s">
        <v>147</v>
      </c>
      <c r="Q22" s="340" t="e">
        <f>B22/('Form 2'!$C$15+'Form 2'!$H$15)</f>
        <v>#DIV/0!</v>
      </c>
      <c r="R22" s="340" t="e">
        <f>D22/('Form 2'!$C$16+'Form 2'!$H$16)</f>
        <v>#DIV/0!</v>
      </c>
      <c r="S22" s="340" t="e">
        <f>F22/('Form 2'!$C$17+'Form 2'!$H$17)</f>
        <v>#DIV/0!</v>
      </c>
      <c r="T22" s="340" t="e">
        <f>H22/('Form 2'!$C$18+'Form 2'!$H$18)</f>
        <v>#DIV/0!</v>
      </c>
      <c r="U22" s="340" t="e">
        <f>J22/('Form 2'!$C$19+'Form 2'!$H$19)</f>
        <v>#DIV/0!</v>
      </c>
      <c r="V22" s="341" t="e">
        <f>L22/('Form 2'!$C$20+'Form 2'!$H$20)</f>
        <v>#DIV/0!</v>
      </c>
      <c r="W22" s="197"/>
    </row>
    <row r="23" spans="1:23" ht="12" customHeight="1" x14ac:dyDescent="0.25">
      <c r="A23" s="200" t="s">
        <v>148</v>
      </c>
      <c r="B23" s="210" t="e">
        <f>($N23/$O23)*C23</f>
        <v>#DIV/0!</v>
      </c>
      <c r="C23" s="339">
        <f>('Form 2'!$B$15+'Form 2'!$G$15)*($O23/('Form 2'!$B$21+'Form 2'!$G$21))</f>
        <v>0</v>
      </c>
      <c r="D23" s="208" t="e">
        <f>($N23/$O23)*E23</f>
        <v>#DIV/0!</v>
      </c>
      <c r="E23" s="339">
        <f>('Form 2'!$B$16+'Form 2'!$G$16)*($O23/('Form 2'!$B$21+'Form 2'!$G$21))</f>
        <v>0</v>
      </c>
      <c r="F23" s="210" t="e">
        <f>($N23/$O23)*G23</f>
        <v>#DIV/0!</v>
      </c>
      <c r="G23" s="339">
        <f>('Form 2'!$B$17+'Form 2'!$G$17)*($O23/('Form 2'!$B$21+'Form 2'!$G$21))</f>
        <v>0</v>
      </c>
      <c r="H23" s="208" t="e">
        <f>($N23/$O23)*I23</f>
        <v>#DIV/0!</v>
      </c>
      <c r="I23" s="339">
        <f>('Form 2'!$B$18+'Form 2'!$G$18)*($O23/('Form 2'!$B$21+'Form 2'!$G$21))</f>
        <v>0</v>
      </c>
      <c r="J23" s="210" t="e">
        <f>($N23/$O23)*K23</f>
        <v>#DIV/0!</v>
      </c>
      <c r="K23" s="339">
        <f>('Form 2'!$B$19+'Form 2'!$G$19)*($O23/('Form 2'!$B$21+'Form 2'!$G$21))</f>
        <v>0</v>
      </c>
      <c r="L23" s="208" t="e">
        <f>($N23/$O23)*M23</f>
        <v>#DIV/0!</v>
      </c>
      <c r="M23" s="339">
        <f>('Form 2'!$B$20+'Form 2'!$G$20)*($O23/('Form 2'!$B$21+'Form 2'!$G$21))</f>
        <v>0</v>
      </c>
      <c r="N23" s="385">
        <v>0</v>
      </c>
      <c r="O23" s="385">
        <v>0</v>
      </c>
      <c r="P23" s="338" t="s">
        <v>148</v>
      </c>
      <c r="Q23" s="340" t="e">
        <f>B23/('Form 2'!$C$15+'Form 2'!$H$15)</f>
        <v>#DIV/0!</v>
      </c>
      <c r="R23" s="340" t="e">
        <f>D23/('Form 2'!$C$16+'Form 2'!$H$16)</f>
        <v>#DIV/0!</v>
      </c>
      <c r="S23" s="340" t="e">
        <f>F23/('Form 2'!$C$17+'Form 2'!$H$17)</f>
        <v>#DIV/0!</v>
      </c>
      <c r="T23" s="340" t="e">
        <f>H23/('Form 2'!$C$18+'Form 2'!$H$18)</f>
        <v>#DIV/0!</v>
      </c>
      <c r="U23" s="340" t="e">
        <f>J23/('Form 2'!$C$19+'Form 2'!$H$19)</f>
        <v>#DIV/0!</v>
      </c>
      <c r="V23" s="341" t="e">
        <f>L23/('Form 2'!$C$20+'Form 2'!$H$20)</f>
        <v>#DIV/0!</v>
      </c>
      <c r="W23" s="197"/>
    </row>
    <row r="24" spans="1:23" ht="12" customHeight="1" x14ac:dyDescent="0.25">
      <c r="A24" s="200" t="s">
        <v>149</v>
      </c>
      <c r="B24" s="206">
        <f>0.0765*('Form 2'!$C$15+'Form 2'!$H$15)</f>
        <v>580652.722755</v>
      </c>
      <c r="C24" s="339">
        <f>'Form 2'!$B$15+'Form 2'!$G$15</f>
        <v>62</v>
      </c>
      <c r="D24" s="207">
        <f>0.0765*('Form 2'!$C$16+'Form 2'!$H$16)</f>
        <v>417394.87141499994</v>
      </c>
      <c r="E24" s="339">
        <f>'Form 2'!$B$16+'Form 2'!$G$16</f>
        <v>53</v>
      </c>
      <c r="F24" s="206">
        <f>0.0765*('Form 2'!$C$17+'Form 2'!$H$17)</f>
        <v>326767.226265</v>
      </c>
      <c r="G24" s="339">
        <f>'Form 2'!$B$17+'Form 2'!$G$17</f>
        <v>49</v>
      </c>
      <c r="H24" s="207">
        <f>0.0765*('Form 2'!$C$18+'Form 2'!$H$18)</f>
        <v>173396.10563999997</v>
      </c>
      <c r="I24" s="339">
        <f>'Form 2'!$B$18+'Form 2'!$G$18</f>
        <v>29</v>
      </c>
      <c r="J24" s="206">
        <f>0.0765*('Form 2'!$C$19+'Form 2'!$H$19)</f>
        <v>0</v>
      </c>
      <c r="K24" s="339">
        <f>'Form 2'!$B$19+'Form 2'!$G$19</f>
        <v>0</v>
      </c>
      <c r="L24" s="207">
        <f>0.0765*('Form 2'!$C$20+'Form 2'!$H$20)</f>
        <v>0</v>
      </c>
      <c r="M24" s="339">
        <f>'Form 2'!$B$20+'Form 2'!$G$20</f>
        <v>0</v>
      </c>
      <c r="N24" s="385">
        <f>$B24+$D24+$F24+$H24+$J24+$L24</f>
        <v>1498210.9260749999</v>
      </c>
      <c r="O24" s="385">
        <f>$C24+$E24+$G24+$I24+$K24+$M24</f>
        <v>193</v>
      </c>
      <c r="P24" s="338" t="s">
        <v>149</v>
      </c>
      <c r="Q24" s="340">
        <f>B24/('Form 2'!$C$15+'Form 2'!$H$15)</f>
        <v>7.6499999999999999E-2</v>
      </c>
      <c r="R24" s="340">
        <f>D24/('Form 2'!$C$16+'Form 2'!$H$16)</f>
        <v>7.6499999999999999E-2</v>
      </c>
      <c r="S24" s="340">
        <f>F24/('Form 2'!$C$17+'Form 2'!$H$17)</f>
        <v>7.6499999999999999E-2</v>
      </c>
      <c r="T24" s="340">
        <f>H24/('Form 2'!$C$18+'Form 2'!$H$18)</f>
        <v>7.6499999999999999E-2</v>
      </c>
      <c r="U24" s="340" t="e">
        <f>J24/('Form 2'!$C$19+'Form 2'!$H$19)</f>
        <v>#DIV/0!</v>
      </c>
      <c r="V24" s="341" t="e">
        <f>L24/('Form 2'!$C$20+'Form 2'!$H$20)</f>
        <v>#DIV/0!</v>
      </c>
      <c r="W24" s="197"/>
    </row>
    <row r="25" spans="1:23" ht="12" customHeight="1" x14ac:dyDescent="0.25">
      <c r="A25" s="200" t="s">
        <v>150</v>
      </c>
      <c r="B25" s="210" t="e">
        <f>($N25/$O25)*C25</f>
        <v>#DIV/0!</v>
      </c>
      <c r="C25" s="339">
        <f>('Form 2'!$B$15+'Form 2'!$G$15)*($O25/('Form 2'!$B$21+'Form 2'!$G$21))</f>
        <v>0</v>
      </c>
      <c r="D25" s="208" t="e">
        <f>($N25/$O25)*E25</f>
        <v>#DIV/0!</v>
      </c>
      <c r="E25" s="339">
        <f>('Form 2'!$B$16+'Form 2'!$G$16)*($O25/('Form 2'!$B$21+'Form 2'!$G$21))</f>
        <v>0</v>
      </c>
      <c r="F25" s="208" t="e">
        <f>($N25/$O25)*G25</f>
        <v>#DIV/0!</v>
      </c>
      <c r="G25" s="339">
        <f>('Form 2'!$B$17+'Form 2'!$G$17)*($O25/('Form 2'!$B$21+'Form 2'!$G$21))</f>
        <v>0</v>
      </c>
      <c r="H25" s="208" t="e">
        <f>($N25/$O25)*I25</f>
        <v>#DIV/0!</v>
      </c>
      <c r="I25" s="339">
        <f>('Form 2'!$B$18+'Form 2'!$G$18)*($O25/('Form 2'!$B$21+'Form 2'!$G$21))</f>
        <v>0</v>
      </c>
      <c r="J25" s="210" t="e">
        <f>($N25/$O25)*K25</f>
        <v>#DIV/0!</v>
      </c>
      <c r="K25" s="339">
        <f>('Form 2'!$B$19+'Form 2'!$G$19)*($O25/('Form 2'!$B$21+'Form 2'!$G$21))</f>
        <v>0</v>
      </c>
      <c r="L25" s="208" t="e">
        <f>($N25/$O25)*M25</f>
        <v>#DIV/0!</v>
      </c>
      <c r="M25" s="339">
        <f>('Form 2'!$B$20+'Form 2'!$G$20)*($O25/('Form 2'!$B$21+'Form 2'!$G$21))</f>
        <v>0</v>
      </c>
      <c r="N25" s="385">
        <v>0</v>
      </c>
      <c r="O25" s="385">
        <v>0</v>
      </c>
      <c r="P25" s="338" t="s">
        <v>150</v>
      </c>
      <c r="Q25" s="340" t="e">
        <f>B25/('Form 2'!$C$15+'Form 2'!$H$15)</f>
        <v>#DIV/0!</v>
      </c>
      <c r="R25" s="340" t="e">
        <f>D25/('Form 2'!$C$16+'Form 2'!$H$16)</f>
        <v>#DIV/0!</v>
      </c>
      <c r="S25" s="340" t="e">
        <f>F25/('Form 2'!$C$17+'Form 2'!$H$17)</f>
        <v>#DIV/0!</v>
      </c>
      <c r="T25" s="340" t="e">
        <f>H25/('Form 2'!$C$18+'Form 2'!$H$18)</f>
        <v>#DIV/0!</v>
      </c>
      <c r="U25" s="340" t="e">
        <f>J25/('Form 2'!$C$19+'Form 2'!$H$19)</f>
        <v>#DIV/0!</v>
      </c>
      <c r="V25" s="341" t="e">
        <f>L25/('Form 2'!$C$20+'Form 2'!$H$20)</f>
        <v>#DIV/0!</v>
      </c>
      <c r="W25" s="197"/>
    </row>
    <row r="26" spans="1:23" ht="12" customHeight="1" x14ac:dyDescent="0.25">
      <c r="A26" s="200" t="s">
        <v>151</v>
      </c>
      <c r="B26" s="352">
        <f>Q26*('Form 2'!$C$15+'Form 2'!$H$15)</f>
        <v>0</v>
      </c>
      <c r="C26" s="339">
        <f>('Form 2'!$B$15+'Form 2'!$G$15)*($O26/('Form 2'!$B$21+'Form 2'!$G$21))</f>
        <v>62</v>
      </c>
      <c r="D26" s="207">
        <f>R26*('Form 2'!$C$16+'Form 2'!$H$16)</f>
        <v>0</v>
      </c>
      <c r="E26" s="339">
        <f>('Form 2'!$B$16+'Form 2'!$G$16)*($O26/('Form 2'!$B$21+'Form 2'!$G$21))</f>
        <v>53</v>
      </c>
      <c r="F26" s="206">
        <f>S26*('Form 2'!$C$17+'Form 2'!$H$17)</f>
        <v>0</v>
      </c>
      <c r="G26" s="339">
        <f>('Form 2'!$B$17+'Form 2'!$G$17)*($O26/('Form 2'!$B$21+'Form 2'!$G$21))</f>
        <v>49</v>
      </c>
      <c r="H26" s="207">
        <f>T26*('Form 2'!$C$18+'Form 2'!$H$18)</f>
        <v>0</v>
      </c>
      <c r="I26" s="339">
        <f>('Form 2'!$B$18+'Form 2'!$G$18)*($O26/('Form 2'!$B$21+'Form 2'!$G$21))</f>
        <v>29</v>
      </c>
      <c r="J26" s="206">
        <f>U26*('Form 2'!$C$19+'Form 2'!$H$19)</f>
        <v>0</v>
      </c>
      <c r="K26" s="339">
        <f>('Form 2'!$B$19+'Form 2'!$G$19)*($O26/('Form 2'!$B$21+'Form 2'!$G$21))</f>
        <v>0</v>
      </c>
      <c r="L26" s="207">
        <f>V26*('Form 2'!$C$20+'Form 2'!$H$20)</f>
        <v>0</v>
      </c>
      <c r="M26" s="339">
        <f>('Form 2'!$B$20+'Form 2'!$G$20)*($O26/('Form 2'!$B$21+'Form 2'!$G$21))</f>
        <v>0</v>
      </c>
      <c r="N26" s="385">
        <f>$B26+$D26+$F26+$H26+$J26+$L26</f>
        <v>0</v>
      </c>
      <c r="O26" s="385">
        <f>'Form 2'!$B$21+'Form 2'!$G$21</f>
        <v>193</v>
      </c>
      <c r="P26" s="338" t="s">
        <v>151</v>
      </c>
      <c r="Q26" s="388">
        <v>0</v>
      </c>
      <c r="R26" s="388">
        <v>0</v>
      </c>
      <c r="S26" s="388">
        <v>0</v>
      </c>
      <c r="T26" s="388">
        <v>0</v>
      </c>
      <c r="U26" s="388">
        <v>0</v>
      </c>
      <c r="V26" s="389">
        <v>0</v>
      </c>
      <c r="W26" s="197"/>
    </row>
    <row r="27" spans="1:23" ht="12" customHeight="1" x14ac:dyDescent="0.25">
      <c r="A27" s="200" t="s">
        <v>152</v>
      </c>
      <c r="B27" s="352">
        <f>Q27*('Form 2'!$C$15+'Form 2'!$H$15)</f>
        <v>0</v>
      </c>
      <c r="C27" s="339">
        <f>('Form 2'!$B$15+'Form 2'!$G$15)*($O27/('Form 2'!$B$21+'Form 2'!$G$21))</f>
        <v>62</v>
      </c>
      <c r="D27" s="207">
        <f>R27*('Form 2'!$C$16+'Form 2'!$H$16)</f>
        <v>0</v>
      </c>
      <c r="E27" s="339">
        <f>('Form 2'!$B$16+'Form 2'!$G$16)*($O27/('Form 2'!$B$21+'Form 2'!$G$21))</f>
        <v>53</v>
      </c>
      <c r="F27" s="206">
        <f>S27*('Form 2'!$C$17+'Form 2'!$H$17)</f>
        <v>0</v>
      </c>
      <c r="G27" s="339">
        <f>('Form 2'!$B$17+'Form 2'!$G$17)*($O27/('Form 2'!$B$21+'Form 2'!$G$21))</f>
        <v>49</v>
      </c>
      <c r="H27" s="207">
        <f>T27*('Form 2'!$C$18+'Form 2'!$H$18)</f>
        <v>0</v>
      </c>
      <c r="I27" s="339">
        <f>('Form 2'!$B$18+'Form 2'!$G$18)*($O27/('Form 2'!$B$21+'Form 2'!$G$21))</f>
        <v>29</v>
      </c>
      <c r="J27" s="206">
        <f>U27*('Form 2'!$C$19+'Form 2'!$H$19)</f>
        <v>0</v>
      </c>
      <c r="K27" s="339">
        <f>('Form 2'!$B$19+'Form 2'!$G$19)*($O27/('Form 2'!$B$21+'Form 2'!$G$21))</f>
        <v>0</v>
      </c>
      <c r="L27" s="207">
        <f>V27*('Form 2'!$C$20+'Form 2'!$H$20)</f>
        <v>0</v>
      </c>
      <c r="M27" s="339">
        <f>('Form 2'!$B$20+'Form 2'!$G$20)*($O27/('Form 2'!$B$21+'Form 2'!$G$21))</f>
        <v>0</v>
      </c>
      <c r="N27" s="385">
        <f>$B27+$D27+$F27+$H27+$J27+$L27</f>
        <v>0</v>
      </c>
      <c r="O27" s="385">
        <f>'Form 2'!$B$21+'Form 2'!$G$21</f>
        <v>193</v>
      </c>
      <c r="P27" s="338" t="s">
        <v>152</v>
      </c>
      <c r="Q27" s="388">
        <v>0</v>
      </c>
      <c r="R27" s="388">
        <v>0</v>
      </c>
      <c r="S27" s="388">
        <v>0</v>
      </c>
      <c r="T27" s="388">
        <v>0</v>
      </c>
      <c r="U27" s="388">
        <v>0</v>
      </c>
      <c r="V27" s="389">
        <v>0</v>
      </c>
      <c r="W27" s="197"/>
    </row>
    <row r="28" spans="1:23" ht="12" customHeight="1" x14ac:dyDescent="0.25">
      <c r="A28" s="291" t="s">
        <v>153</v>
      </c>
      <c r="B28" s="353" t="e">
        <f>($N28/$O28)*C28</f>
        <v>#DIV/0!</v>
      </c>
      <c r="C28" s="339">
        <f>('Form 2'!$B$15+'Form 2'!$G$15)*($O28/('Form 2'!$B$21+'Form 2'!$G$21))</f>
        <v>0</v>
      </c>
      <c r="D28" s="354" t="e">
        <f>($N28/$O28)*E28</f>
        <v>#DIV/0!</v>
      </c>
      <c r="E28" s="339">
        <f>('Form 2'!$B$16+'Form 2'!$G$16)*($O28/('Form 2'!$B$21+'Form 2'!$G$21))</f>
        <v>0</v>
      </c>
      <c r="F28" s="355" t="e">
        <f>($N28/$O28)*G28</f>
        <v>#DIV/0!</v>
      </c>
      <c r="G28" s="339">
        <f>('Form 2'!$B$17+'Form 2'!$G$17)*($O28/('Form 2'!$B$21+'Form 2'!$G$21))</f>
        <v>0</v>
      </c>
      <c r="H28" s="355" t="e">
        <f>($N28/$O28)*I28</f>
        <v>#DIV/0!</v>
      </c>
      <c r="I28" s="339">
        <f>('Form 2'!$B$18+'Form 2'!$G$18)*($O28/('Form 2'!$B$21+'Form 2'!$G$21))</f>
        <v>0</v>
      </c>
      <c r="J28" s="354" t="e">
        <f>($N28/$O28)*K28</f>
        <v>#DIV/0!</v>
      </c>
      <c r="K28" s="339">
        <f>('Form 2'!$B$19+'Form 2'!$G$19)*($O28/('Form 2'!$B$21+'Form 2'!$G$21))</f>
        <v>0</v>
      </c>
      <c r="L28" s="352" t="e">
        <f>($N28/$O28)*M28</f>
        <v>#DIV/0!</v>
      </c>
      <c r="M28" s="339">
        <f>('Form 2'!$B$20+'Form 2'!$G$20)*($O28/('Form 2'!$B$21+'Form 2'!$G$21))</f>
        <v>0</v>
      </c>
      <c r="N28" s="385">
        <v>0</v>
      </c>
      <c r="O28" s="385">
        <v>0</v>
      </c>
      <c r="P28" s="338" t="s">
        <v>153</v>
      </c>
      <c r="Q28" s="340" t="e">
        <f>B28/('Form 2'!$C$15+'Form 2'!$H$15)</f>
        <v>#DIV/0!</v>
      </c>
      <c r="R28" s="340" t="e">
        <f>D28/('Form 2'!$C$16+'Form 2'!$H$16)</f>
        <v>#DIV/0!</v>
      </c>
      <c r="S28" s="340" t="e">
        <f>F28/('Form 2'!$C$17+'Form 2'!$H$17)</f>
        <v>#DIV/0!</v>
      </c>
      <c r="T28" s="340" t="e">
        <f>H28/('Form 2'!$C$18+'Form 2'!$H$18)</f>
        <v>#DIV/0!</v>
      </c>
      <c r="U28" s="340" t="e">
        <f>J28/('Form 2'!$C$19+'Form 2'!$H$19)</f>
        <v>#DIV/0!</v>
      </c>
      <c r="V28" s="341" t="e">
        <f>L28/('Form 2'!$C$20+'Form 2'!$H$20)</f>
        <v>#DIV/0!</v>
      </c>
      <c r="W28" s="197"/>
    </row>
    <row r="29" spans="1:23" ht="13.9" customHeight="1" thickBot="1" x14ac:dyDescent="0.3">
      <c r="A29" s="191" t="s">
        <v>154</v>
      </c>
      <c r="B29" s="201" t="e">
        <f>SUM(B18:B28)</f>
        <v>#DIV/0!</v>
      </c>
      <c r="C29" s="356">
        <f>MAX(C18:C28)</f>
        <v>62</v>
      </c>
      <c r="D29" s="202" t="e">
        <f>SUM(D18:D28)</f>
        <v>#DIV/0!</v>
      </c>
      <c r="E29" s="344">
        <f>MAX(E18:E28)</f>
        <v>53</v>
      </c>
      <c r="F29" s="201" t="e">
        <f>SUM(F18:F28)</f>
        <v>#DIV/0!</v>
      </c>
      <c r="G29" s="344">
        <f>MAX(G18:G28)</f>
        <v>49</v>
      </c>
      <c r="H29" s="202" t="e">
        <f>SUM(H18:H28)</f>
        <v>#DIV/0!</v>
      </c>
      <c r="I29" s="356">
        <f>MAX(I18:I28)</f>
        <v>29</v>
      </c>
      <c r="J29" s="201" t="e">
        <f>SUM(J18:J28)</f>
        <v>#DIV/0!</v>
      </c>
      <c r="K29" s="356">
        <f>MAX(K18:K28)</f>
        <v>0</v>
      </c>
      <c r="L29" s="202" t="e">
        <f>SUM(L18:L28)</f>
        <v>#DIV/0!</v>
      </c>
      <c r="M29" s="356">
        <f>MAX(M18:M28)</f>
        <v>0</v>
      </c>
      <c r="N29" s="337" t="e">
        <f>$B29+$D29+$F29+$H29+$J29+$L29</f>
        <v>#DIV/0!</v>
      </c>
      <c r="O29" s="337">
        <f>$C29+$E29+$G29+$I29+$K29+$M29</f>
        <v>193</v>
      </c>
      <c r="P29" s="345" t="s">
        <v>154</v>
      </c>
      <c r="Q29" s="346" t="e">
        <f>B29/('Form 2'!$C$15+'Form 2'!$H$15)</f>
        <v>#DIV/0!</v>
      </c>
      <c r="R29" s="346" t="e">
        <f>D29/('Form 2'!$C$16+'Form 2'!$H$16)</f>
        <v>#DIV/0!</v>
      </c>
      <c r="S29" s="346" t="e">
        <f>F29/('Form 2'!$C$17+'Form 2'!$H$17)</f>
        <v>#DIV/0!</v>
      </c>
      <c r="T29" s="346" t="e">
        <f>H29/('Form 2'!$C$18+'Form 2'!$H$18)</f>
        <v>#DIV/0!</v>
      </c>
      <c r="U29" s="346" t="e">
        <f>J29/('Form 2'!$C$19+'Form 2'!$H$19)</f>
        <v>#DIV/0!</v>
      </c>
      <c r="V29" s="347" t="e">
        <f>L29/('Form 2'!$C$20+'Form 2'!$H$20)</f>
        <v>#DIV/0!</v>
      </c>
      <c r="W29" s="197"/>
    </row>
    <row r="30" spans="1:23" ht="13.9" customHeight="1" thickTop="1" thickBot="1" x14ac:dyDescent="0.3">
      <c r="A30" s="357" t="s">
        <v>188</v>
      </c>
      <c r="B30" s="358"/>
      <c r="C30" s="358"/>
      <c r="D30" s="358"/>
      <c r="E30" s="358"/>
      <c r="F30" s="358"/>
      <c r="G30" s="358"/>
      <c r="H30" s="358"/>
      <c r="I30" s="358"/>
      <c r="J30" s="359"/>
      <c r="K30" s="359"/>
      <c r="L30" s="359"/>
      <c r="M30" s="359"/>
      <c r="N30" s="360"/>
      <c r="O30" s="337"/>
      <c r="P30" s="231"/>
      <c r="Q30" s="334" t="s">
        <v>128</v>
      </c>
      <c r="R30" s="334" t="s">
        <v>129</v>
      </c>
      <c r="S30" s="334" t="s">
        <v>130</v>
      </c>
      <c r="T30" s="334" t="s">
        <v>186</v>
      </c>
      <c r="U30" s="334" t="s">
        <v>132</v>
      </c>
      <c r="V30" s="335" t="s">
        <v>133</v>
      </c>
      <c r="W30" s="197"/>
    </row>
    <row r="31" spans="1:23" ht="12" customHeight="1" x14ac:dyDescent="0.25">
      <c r="A31" s="199" t="s">
        <v>142</v>
      </c>
      <c r="B31" s="350">
        <f>B5+(B18*'Form 1'!K31)</f>
        <v>0</v>
      </c>
      <c r="C31" s="361">
        <f>'Form 2'!$B$23+'Form 2'!$G$23</f>
        <v>163</v>
      </c>
      <c r="D31" s="351">
        <f>D5+(D18*'Form 1'!K31)</f>
        <v>0</v>
      </c>
      <c r="E31" s="362">
        <f>'Form 2'!$B$24+'Form 2'!$G$24</f>
        <v>154</v>
      </c>
      <c r="F31" s="350">
        <f>F5+(F18*'Form 1'!K31)</f>
        <v>0</v>
      </c>
      <c r="G31" s="361">
        <f>'Form 2'!$B$25+'Form 2'!$G$25</f>
        <v>146</v>
      </c>
      <c r="H31" s="351">
        <f>H5+(H18*'Form 1'!K31)</f>
        <v>0</v>
      </c>
      <c r="I31" s="362">
        <f>'Form 2'!$B$26+'Form 2'!$G$26</f>
        <v>76</v>
      </c>
      <c r="J31" s="350">
        <f>J5+(J18*'Form 1'!K31)</f>
        <v>0</v>
      </c>
      <c r="K31" s="361">
        <f>'Form 2'!$B$27+'Form 2'!$G$27</f>
        <v>0</v>
      </c>
      <c r="L31" s="351">
        <f>L5+(L18*'Form 1'!K31)</f>
        <v>0</v>
      </c>
      <c r="M31" s="363">
        <f>'Form 2'!$B$28+'Form 2'!$G$28</f>
        <v>0</v>
      </c>
      <c r="N31" s="337">
        <f t="shared" ref="N31:N42" si="0">$B31+$D31+$F31+$H31+$J31+$L31</f>
        <v>0</v>
      </c>
      <c r="O31" s="337">
        <f t="shared" ref="O31:O42" si="1">$C31+$E31+$G31+$I31+$K31+$M31</f>
        <v>539</v>
      </c>
      <c r="P31" s="338" t="s">
        <v>142</v>
      </c>
      <c r="Q31" s="340">
        <f>B31/('Form 2'!$C$23+'Form 2'!$H$23)</f>
        <v>0</v>
      </c>
      <c r="R31" s="340">
        <f>D31/('Form 2'!$C$24+'Form 2'!$H$24)</f>
        <v>0</v>
      </c>
      <c r="S31" s="340">
        <f>F31/('Form 2'!$C$25+'Form 2'!$H$25)</f>
        <v>0</v>
      </c>
      <c r="T31" s="340">
        <f>H31/('Form 2'!$C$26+'Form 2'!$H$26)</f>
        <v>0</v>
      </c>
      <c r="U31" s="340" t="e">
        <f>J31/('Form 2'!$C$27+'Form 2'!$H$27)</f>
        <v>#DIV/0!</v>
      </c>
      <c r="V31" s="341" t="e">
        <f>L31/('Form 2'!$C$28+'Form 2'!$H$28)</f>
        <v>#DIV/0!</v>
      </c>
      <c r="W31" s="197"/>
    </row>
    <row r="32" spans="1:23" ht="12" customHeight="1" x14ac:dyDescent="0.25">
      <c r="A32" s="200" t="s">
        <v>143</v>
      </c>
      <c r="B32" s="206" t="e">
        <f t="shared" ref="B32:M35" si="2">B6+B19</f>
        <v>#DIV/0!</v>
      </c>
      <c r="C32" s="339">
        <f t="shared" si="2"/>
        <v>0</v>
      </c>
      <c r="D32" s="207" t="e">
        <f t="shared" si="2"/>
        <v>#DIV/0!</v>
      </c>
      <c r="E32" s="212">
        <f t="shared" si="2"/>
        <v>0</v>
      </c>
      <c r="F32" s="206" t="e">
        <f t="shared" si="2"/>
        <v>#DIV/0!</v>
      </c>
      <c r="G32" s="339">
        <f t="shared" si="2"/>
        <v>0</v>
      </c>
      <c r="H32" s="207" t="e">
        <f t="shared" si="2"/>
        <v>#DIV/0!</v>
      </c>
      <c r="I32" s="212">
        <f t="shared" si="2"/>
        <v>0</v>
      </c>
      <c r="J32" s="206" t="e">
        <f t="shared" si="2"/>
        <v>#DIV/0!</v>
      </c>
      <c r="K32" s="339">
        <f t="shared" si="2"/>
        <v>0</v>
      </c>
      <c r="L32" s="207" t="e">
        <f t="shared" si="2"/>
        <v>#DIV/0!</v>
      </c>
      <c r="M32" s="364">
        <f t="shared" si="2"/>
        <v>0</v>
      </c>
      <c r="N32" s="337" t="e">
        <f t="shared" si="0"/>
        <v>#DIV/0!</v>
      </c>
      <c r="O32" s="337">
        <f t="shared" si="1"/>
        <v>0</v>
      </c>
      <c r="P32" s="338" t="s">
        <v>143</v>
      </c>
      <c r="Q32" s="340" t="e">
        <f>B32/('Form 2'!$C$23+'Form 2'!$H$23)</f>
        <v>#DIV/0!</v>
      </c>
      <c r="R32" s="340" t="e">
        <f>D32/('Form 2'!$C$24+'Form 2'!$H$24)</f>
        <v>#DIV/0!</v>
      </c>
      <c r="S32" s="340" t="e">
        <f>F32/('Form 2'!$C$25+'Form 2'!$H$25)</f>
        <v>#DIV/0!</v>
      </c>
      <c r="T32" s="340" t="e">
        <f>H32/('Form 2'!$C$26+'Form 2'!$H$26)</f>
        <v>#DIV/0!</v>
      </c>
      <c r="U32" s="340" t="e">
        <f>J32/('Form 2'!$C$27+'Form 2'!$H$27)</f>
        <v>#DIV/0!</v>
      </c>
      <c r="V32" s="341" t="e">
        <f>L32/('Form 2'!$C$28+'Form 2'!$H$28)</f>
        <v>#DIV/0!</v>
      </c>
      <c r="W32" s="197"/>
    </row>
    <row r="33" spans="1:23" ht="12" customHeight="1" x14ac:dyDescent="0.25">
      <c r="A33" s="200" t="s">
        <v>144</v>
      </c>
      <c r="B33" s="206" t="e">
        <f t="shared" si="2"/>
        <v>#DIV/0!</v>
      </c>
      <c r="C33" s="339">
        <f t="shared" si="2"/>
        <v>0</v>
      </c>
      <c r="D33" s="207" t="e">
        <f t="shared" si="2"/>
        <v>#DIV/0!</v>
      </c>
      <c r="E33" s="212">
        <f t="shared" si="2"/>
        <v>0</v>
      </c>
      <c r="F33" s="206" t="e">
        <f t="shared" si="2"/>
        <v>#DIV/0!</v>
      </c>
      <c r="G33" s="339">
        <f t="shared" si="2"/>
        <v>0</v>
      </c>
      <c r="H33" s="207" t="e">
        <f t="shared" si="2"/>
        <v>#DIV/0!</v>
      </c>
      <c r="I33" s="212">
        <f t="shared" si="2"/>
        <v>0</v>
      </c>
      <c r="J33" s="206" t="e">
        <f t="shared" si="2"/>
        <v>#DIV/0!</v>
      </c>
      <c r="K33" s="339">
        <f t="shared" si="2"/>
        <v>0</v>
      </c>
      <c r="L33" s="207" t="e">
        <f t="shared" si="2"/>
        <v>#DIV/0!</v>
      </c>
      <c r="M33" s="364">
        <f t="shared" si="2"/>
        <v>0</v>
      </c>
      <c r="N33" s="337" t="e">
        <f t="shared" si="0"/>
        <v>#DIV/0!</v>
      </c>
      <c r="O33" s="337">
        <f t="shared" si="1"/>
        <v>0</v>
      </c>
      <c r="P33" s="338" t="s">
        <v>144</v>
      </c>
      <c r="Q33" s="340" t="e">
        <f>B33/('Form 2'!$C$23+'Form 2'!$H$23)</f>
        <v>#DIV/0!</v>
      </c>
      <c r="R33" s="340" t="e">
        <f>D33/('Form 2'!$C$24+'Form 2'!$H$24)</f>
        <v>#DIV/0!</v>
      </c>
      <c r="S33" s="340" t="e">
        <f>F33/('Form 2'!$C$25+'Form 2'!$H$25)</f>
        <v>#DIV/0!</v>
      </c>
      <c r="T33" s="340" t="e">
        <f>H33/('Form 2'!$C$26+'Form 2'!$H$26)</f>
        <v>#DIV/0!</v>
      </c>
      <c r="U33" s="340" t="e">
        <f>J33/('Form 2'!$C$27+'Form 2'!$H$27)</f>
        <v>#DIV/0!</v>
      </c>
      <c r="V33" s="341" t="e">
        <f>L33/('Form 2'!$C$28+'Form 2'!$H$28)</f>
        <v>#DIV/0!</v>
      </c>
      <c r="W33" s="197"/>
    </row>
    <row r="34" spans="1:23" ht="26.65" customHeight="1" x14ac:dyDescent="0.25">
      <c r="A34" s="342" t="s">
        <v>187</v>
      </c>
      <c r="B34" s="206" t="e">
        <f t="shared" si="2"/>
        <v>#DIV/0!</v>
      </c>
      <c r="C34" s="339">
        <f t="shared" si="2"/>
        <v>0</v>
      </c>
      <c r="D34" s="207" t="e">
        <f t="shared" si="2"/>
        <v>#DIV/0!</v>
      </c>
      <c r="E34" s="212">
        <f t="shared" si="2"/>
        <v>0</v>
      </c>
      <c r="F34" s="206" t="e">
        <f t="shared" si="2"/>
        <v>#DIV/0!</v>
      </c>
      <c r="G34" s="339">
        <f t="shared" si="2"/>
        <v>0</v>
      </c>
      <c r="H34" s="207" t="e">
        <f t="shared" si="2"/>
        <v>#DIV/0!</v>
      </c>
      <c r="I34" s="212">
        <f t="shared" si="2"/>
        <v>0</v>
      </c>
      <c r="J34" s="206" t="e">
        <f t="shared" si="2"/>
        <v>#DIV/0!</v>
      </c>
      <c r="K34" s="339">
        <f t="shared" si="2"/>
        <v>0</v>
      </c>
      <c r="L34" s="207" t="e">
        <f t="shared" si="2"/>
        <v>#DIV/0!</v>
      </c>
      <c r="M34" s="364">
        <f t="shared" si="2"/>
        <v>0</v>
      </c>
      <c r="N34" s="337" t="e">
        <f t="shared" si="0"/>
        <v>#DIV/0!</v>
      </c>
      <c r="O34" s="337">
        <f t="shared" si="1"/>
        <v>0</v>
      </c>
      <c r="P34" s="343" t="s">
        <v>187</v>
      </c>
      <c r="Q34" s="340" t="e">
        <f>B34/('Form 2'!$C$23+'Form 2'!$H$23)</f>
        <v>#DIV/0!</v>
      </c>
      <c r="R34" s="340" t="e">
        <f>D34/('Form 2'!$C$24+'Form 2'!$H$24)</f>
        <v>#DIV/0!</v>
      </c>
      <c r="S34" s="340" t="e">
        <f>F34/('Form 2'!$C$25+'Form 2'!$H$25)</f>
        <v>#DIV/0!</v>
      </c>
      <c r="T34" s="340" t="e">
        <f>H34/('Form 2'!$C$26+'Form 2'!$H$26)</f>
        <v>#DIV/0!</v>
      </c>
      <c r="U34" s="340" t="e">
        <f>J34/('Form 2'!$C$27+'Form 2'!$H$27)</f>
        <v>#DIV/0!</v>
      </c>
      <c r="V34" s="341" t="e">
        <f>L34/('Form 2'!$C$28+'Form 2'!$H$28)</f>
        <v>#DIV/0!</v>
      </c>
      <c r="W34" s="197"/>
    </row>
    <row r="35" spans="1:23" ht="12" customHeight="1" x14ac:dyDescent="0.25">
      <c r="A35" s="200" t="s">
        <v>147</v>
      </c>
      <c r="B35" s="206" t="e">
        <f t="shared" si="2"/>
        <v>#DIV/0!</v>
      </c>
      <c r="C35" s="339">
        <f t="shared" si="2"/>
        <v>0</v>
      </c>
      <c r="D35" s="207" t="e">
        <f t="shared" si="2"/>
        <v>#DIV/0!</v>
      </c>
      <c r="E35" s="212">
        <f t="shared" si="2"/>
        <v>0</v>
      </c>
      <c r="F35" s="206" t="e">
        <f t="shared" si="2"/>
        <v>#DIV/0!</v>
      </c>
      <c r="G35" s="339">
        <f t="shared" si="2"/>
        <v>0</v>
      </c>
      <c r="H35" s="207" t="e">
        <f t="shared" si="2"/>
        <v>#DIV/0!</v>
      </c>
      <c r="I35" s="212">
        <f t="shared" si="2"/>
        <v>0</v>
      </c>
      <c r="J35" s="206" t="e">
        <f t="shared" si="2"/>
        <v>#DIV/0!</v>
      </c>
      <c r="K35" s="339">
        <f t="shared" si="2"/>
        <v>0</v>
      </c>
      <c r="L35" s="207" t="e">
        <f t="shared" si="2"/>
        <v>#DIV/0!</v>
      </c>
      <c r="M35" s="364">
        <f t="shared" si="2"/>
        <v>0</v>
      </c>
      <c r="N35" s="337" t="e">
        <f t="shared" si="0"/>
        <v>#DIV/0!</v>
      </c>
      <c r="O35" s="337">
        <f t="shared" si="1"/>
        <v>0</v>
      </c>
      <c r="P35" s="338" t="s">
        <v>147</v>
      </c>
      <c r="Q35" s="340" t="e">
        <f>B35/('Form 2'!$C$23+'Form 2'!$H$23)</f>
        <v>#DIV/0!</v>
      </c>
      <c r="R35" s="340" t="e">
        <f>D35/('Form 2'!$C$24+'Form 2'!$H$24)</f>
        <v>#DIV/0!</v>
      </c>
      <c r="S35" s="340" t="e">
        <f>F35/('Form 2'!$C$25+'Form 2'!$H$25)</f>
        <v>#DIV/0!</v>
      </c>
      <c r="T35" s="340" t="e">
        <f>H35/('Form 2'!$C$26+'Form 2'!$H$26)</f>
        <v>#DIV/0!</v>
      </c>
      <c r="U35" s="340" t="e">
        <f>J35/('Form 2'!$C$27+'Form 2'!$H$27)</f>
        <v>#DIV/0!</v>
      </c>
      <c r="V35" s="341" t="e">
        <f>L35/('Form 2'!$C$28+'Form 2'!$H$28)</f>
        <v>#DIV/0!</v>
      </c>
      <c r="W35" s="197"/>
    </row>
    <row r="36" spans="1:23" ht="12" customHeight="1" x14ac:dyDescent="0.25">
      <c r="A36" s="200" t="s">
        <v>148</v>
      </c>
      <c r="B36" s="210" t="e">
        <f t="shared" ref="B36:M36" si="3">B23+B10</f>
        <v>#DIV/0!</v>
      </c>
      <c r="C36" s="365">
        <f t="shared" si="3"/>
        <v>0</v>
      </c>
      <c r="D36" s="208" t="e">
        <f t="shared" si="3"/>
        <v>#DIV/0!</v>
      </c>
      <c r="E36" s="209">
        <f t="shared" si="3"/>
        <v>0</v>
      </c>
      <c r="F36" s="210" t="e">
        <f t="shared" si="3"/>
        <v>#DIV/0!</v>
      </c>
      <c r="G36" s="365">
        <f t="shared" si="3"/>
        <v>0</v>
      </c>
      <c r="H36" s="208" t="e">
        <f t="shared" si="3"/>
        <v>#DIV/0!</v>
      </c>
      <c r="I36" s="209">
        <f t="shared" si="3"/>
        <v>0</v>
      </c>
      <c r="J36" s="210" t="e">
        <f t="shared" si="3"/>
        <v>#DIV/0!</v>
      </c>
      <c r="K36" s="365">
        <f t="shared" si="3"/>
        <v>0</v>
      </c>
      <c r="L36" s="208" t="e">
        <f t="shared" si="3"/>
        <v>#DIV/0!</v>
      </c>
      <c r="M36" s="366">
        <f t="shared" si="3"/>
        <v>0</v>
      </c>
      <c r="N36" s="337" t="e">
        <f t="shared" si="0"/>
        <v>#DIV/0!</v>
      </c>
      <c r="O36" s="337">
        <f t="shared" si="1"/>
        <v>0</v>
      </c>
      <c r="P36" s="338" t="s">
        <v>148</v>
      </c>
      <c r="Q36" s="340" t="e">
        <f>B36/('Form 2'!$C$23+'Form 2'!$H$23)</f>
        <v>#DIV/0!</v>
      </c>
      <c r="R36" s="340" t="e">
        <f>D36/('Form 2'!$C$24+'Form 2'!$H$24)</f>
        <v>#DIV/0!</v>
      </c>
      <c r="S36" s="340" t="e">
        <f>F36/('Form 2'!$C$25+'Form 2'!$H$25)</f>
        <v>#DIV/0!</v>
      </c>
      <c r="T36" s="340" t="e">
        <f>H36/('Form 2'!$C$26+'Form 2'!$H$26)</f>
        <v>#DIV/0!</v>
      </c>
      <c r="U36" s="340" t="e">
        <f>J36/('Form 2'!$C$27+'Form 2'!$H$27)</f>
        <v>#DIV/0!</v>
      </c>
      <c r="V36" s="341" t="e">
        <f>L36/('Form 2'!$C$28+'Form 2'!$H$28)</f>
        <v>#DIV/0!</v>
      </c>
      <c r="W36" s="197"/>
    </row>
    <row r="37" spans="1:23" ht="12" customHeight="1" x14ac:dyDescent="0.25">
      <c r="A37" s="200" t="s">
        <v>149</v>
      </c>
      <c r="B37" s="206">
        <f>0.0765*('Form 2'!$C$23+'Form 2'!$H$23)</f>
        <v>1285843.0037798535</v>
      </c>
      <c r="C37" s="339">
        <f>'Form 2'!$B$23+'Form 2'!$G$23</f>
        <v>163</v>
      </c>
      <c r="D37" s="207">
        <f>0.0765*('Form 2'!$C$24+'Form 2'!$H$24)</f>
        <v>945268.309623332</v>
      </c>
      <c r="E37" s="212">
        <f>'Form 2'!$B$24+'Form 2'!$G$24</f>
        <v>154</v>
      </c>
      <c r="F37" s="206">
        <f>0.0765*('Form 2'!$C$25+'Form 2'!$H$25)</f>
        <v>777976.61349213333</v>
      </c>
      <c r="G37" s="339">
        <f>'Form 2'!$B$25+'Form 2'!$G$25</f>
        <v>146</v>
      </c>
      <c r="H37" s="207">
        <f>0.0765*('Form 2'!$C$26+'Form 2'!$H$26)</f>
        <v>352192.48731786659</v>
      </c>
      <c r="I37" s="212">
        <f>'Form 2'!$B$26+'Form 2'!$G$26</f>
        <v>76</v>
      </c>
      <c r="J37" s="206">
        <f>0.0765*('Form 2'!$C$27+'Form 2'!$H$27)</f>
        <v>0</v>
      </c>
      <c r="K37" s="339">
        <f>'Form 2'!$B$27+'Form 2'!$G$27</f>
        <v>0</v>
      </c>
      <c r="L37" s="207">
        <f>0.0765*('Form 2'!$C$28+'Form 2'!$H$28)</f>
        <v>0</v>
      </c>
      <c r="M37" s="364">
        <f>'Form 2'!$B$28+'Form 2'!$G$28</f>
        <v>0</v>
      </c>
      <c r="N37" s="337">
        <f t="shared" si="0"/>
        <v>3361280.4142131852</v>
      </c>
      <c r="O37" s="337">
        <f t="shared" si="1"/>
        <v>539</v>
      </c>
      <c r="P37" s="338" t="s">
        <v>149</v>
      </c>
      <c r="Q37" s="340">
        <f>B37/('Form 2'!$C$23+'Form 2'!$H$23)</f>
        <v>7.6499999999999999E-2</v>
      </c>
      <c r="R37" s="340">
        <f>D37/('Form 2'!$C$24+'Form 2'!$H$24)</f>
        <v>7.6499999999999999E-2</v>
      </c>
      <c r="S37" s="340">
        <f>F37/('Form 2'!$C$25+'Form 2'!$H$25)</f>
        <v>7.6499999999999999E-2</v>
      </c>
      <c r="T37" s="340">
        <f>H37/('Form 2'!$C$26+'Form 2'!$H$26)</f>
        <v>7.6499999999999999E-2</v>
      </c>
      <c r="U37" s="340" t="e">
        <f>J37/('Form 2'!$C$27+'Form 2'!$H$27)</f>
        <v>#DIV/0!</v>
      </c>
      <c r="V37" s="341" t="e">
        <f>L37/('Form 2'!$C$28+'Form 2'!$H$28)</f>
        <v>#DIV/0!</v>
      </c>
      <c r="W37" s="197"/>
    </row>
    <row r="38" spans="1:23" ht="12" customHeight="1" x14ac:dyDescent="0.25">
      <c r="A38" s="200" t="s">
        <v>150</v>
      </c>
      <c r="B38" s="210" t="e">
        <f t="shared" ref="B38:M38" si="4">B25+B12</f>
        <v>#DIV/0!</v>
      </c>
      <c r="C38" s="365">
        <f t="shared" si="4"/>
        <v>0</v>
      </c>
      <c r="D38" s="208" t="e">
        <f t="shared" si="4"/>
        <v>#DIV/0!</v>
      </c>
      <c r="E38" s="209">
        <f t="shared" si="4"/>
        <v>0</v>
      </c>
      <c r="F38" s="210" t="e">
        <f t="shared" si="4"/>
        <v>#DIV/0!</v>
      </c>
      <c r="G38" s="365">
        <f t="shared" si="4"/>
        <v>0</v>
      </c>
      <c r="H38" s="208" t="e">
        <f t="shared" si="4"/>
        <v>#DIV/0!</v>
      </c>
      <c r="I38" s="209">
        <f t="shared" si="4"/>
        <v>0</v>
      </c>
      <c r="J38" s="210" t="e">
        <f t="shared" si="4"/>
        <v>#DIV/0!</v>
      </c>
      <c r="K38" s="365">
        <f t="shared" si="4"/>
        <v>0</v>
      </c>
      <c r="L38" s="208" t="e">
        <f t="shared" si="4"/>
        <v>#DIV/0!</v>
      </c>
      <c r="M38" s="366">
        <f t="shared" si="4"/>
        <v>0</v>
      </c>
      <c r="N38" s="337" t="e">
        <f t="shared" si="0"/>
        <v>#DIV/0!</v>
      </c>
      <c r="O38" s="337">
        <f t="shared" si="1"/>
        <v>0</v>
      </c>
      <c r="P38" s="338" t="s">
        <v>150</v>
      </c>
      <c r="Q38" s="340" t="e">
        <f>B38/('Form 2'!$C$23+'Form 2'!$H$23)</f>
        <v>#DIV/0!</v>
      </c>
      <c r="R38" s="340" t="e">
        <f>D38/('Form 2'!$C$24+'Form 2'!$H$24)</f>
        <v>#DIV/0!</v>
      </c>
      <c r="S38" s="340" t="e">
        <f>F38/('Form 2'!$C$25+'Form 2'!$H$25)</f>
        <v>#DIV/0!</v>
      </c>
      <c r="T38" s="340" t="e">
        <f>H38/('Form 2'!$C$26+'Form 2'!$H$26)</f>
        <v>#DIV/0!</v>
      </c>
      <c r="U38" s="340" t="e">
        <f>J38/('Form 2'!$C$27+'Form 2'!$H$27)</f>
        <v>#DIV/0!</v>
      </c>
      <c r="V38" s="341" t="e">
        <f>L38/('Form 2'!$C$28+'Form 2'!$H$28)</f>
        <v>#DIV/0!</v>
      </c>
      <c r="W38" s="197"/>
    </row>
    <row r="39" spans="1:23" ht="12" customHeight="1" x14ac:dyDescent="0.25">
      <c r="A39" s="200" t="s">
        <v>151</v>
      </c>
      <c r="B39" s="206">
        <f>B13+(B26*'Form 1'!K31)</f>
        <v>0</v>
      </c>
      <c r="C39" s="339">
        <f>'Form 2'!$B$23+'Form 2'!$G$23</f>
        <v>163</v>
      </c>
      <c r="D39" s="207">
        <f>D13+(D26*'Form 1'!K31)</f>
        <v>0</v>
      </c>
      <c r="E39" s="212">
        <f>'Form 2'!$B$24+'Form 2'!$G$24</f>
        <v>154</v>
      </c>
      <c r="F39" s="206">
        <f>F13+(F26*'Form 1'!K31)</f>
        <v>0</v>
      </c>
      <c r="G39" s="339">
        <f>'Form 2'!$B$25+'Form 2'!$G$25</f>
        <v>146</v>
      </c>
      <c r="H39" s="207">
        <f>H13+(H26*'Form 1'!K31)</f>
        <v>0</v>
      </c>
      <c r="I39" s="212">
        <f>'Form 2'!$B$26+'Form 2'!$G$26</f>
        <v>76</v>
      </c>
      <c r="J39" s="206">
        <f>J13+(J26*'Form 1'!K31)</f>
        <v>0</v>
      </c>
      <c r="K39" s="339">
        <f>'Form 2'!$B$27+'Form 2'!$G$27</f>
        <v>0</v>
      </c>
      <c r="L39" s="207">
        <f>L13+(L26*'Form 1'!K31)</f>
        <v>0</v>
      </c>
      <c r="M39" s="364">
        <f>'Form 2'!$B$28+'Form 2'!$G$28</f>
        <v>0</v>
      </c>
      <c r="N39" s="337">
        <f t="shared" si="0"/>
        <v>0</v>
      </c>
      <c r="O39" s="337">
        <f t="shared" si="1"/>
        <v>539</v>
      </c>
      <c r="P39" s="338" t="s">
        <v>151</v>
      </c>
      <c r="Q39" s="340">
        <f>B39/('Form 2'!$C$23+'Form 2'!$H$23)</f>
        <v>0</v>
      </c>
      <c r="R39" s="340">
        <f>D39/('Form 2'!$C$24+'Form 2'!$H$24)</f>
        <v>0</v>
      </c>
      <c r="S39" s="340">
        <f>F39/('Form 2'!$C$25+'Form 2'!$H$25)</f>
        <v>0</v>
      </c>
      <c r="T39" s="340">
        <f>H39/('Form 2'!$C$26+'Form 2'!$H$26)</f>
        <v>0</v>
      </c>
      <c r="U39" s="340" t="e">
        <f>J39/('Form 2'!$C$27+'Form 2'!$H$27)</f>
        <v>#DIV/0!</v>
      </c>
      <c r="V39" s="341" t="e">
        <f>L39/('Form 2'!$C$28+'Form 2'!$H$28)</f>
        <v>#DIV/0!</v>
      </c>
      <c r="W39" s="197"/>
    </row>
    <row r="40" spans="1:23" ht="12" customHeight="1" x14ac:dyDescent="0.25">
      <c r="A40" s="200" t="s">
        <v>152</v>
      </c>
      <c r="B40" s="206">
        <f>B14+(B27*'Form 1'!K31)</f>
        <v>0</v>
      </c>
      <c r="C40" s="339">
        <f>'Form 2'!$B$23+'Form 2'!$G$23</f>
        <v>163</v>
      </c>
      <c r="D40" s="207">
        <f>D14+(D27*'Form 1'!K31)</f>
        <v>0</v>
      </c>
      <c r="E40" s="212">
        <f>'Form 2'!$B$24+'Form 2'!$G$24</f>
        <v>154</v>
      </c>
      <c r="F40" s="206">
        <f>F14+(F27*'Form 1'!K31)</f>
        <v>0</v>
      </c>
      <c r="G40" s="339">
        <f>'Form 2'!$B$25+'Form 2'!$G$25</f>
        <v>146</v>
      </c>
      <c r="H40" s="207">
        <f>H14+(H27*'Form 1'!K31)</f>
        <v>0</v>
      </c>
      <c r="I40" s="212">
        <f>'Form 2'!$B$26+'Form 2'!$G$26</f>
        <v>76</v>
      </c>
      <c r="J40" s="206">
        <f>J14+(J27*'Form 1'!K31)</f>
        <v>0</v>
      </c>
      <c r="K40" s="339">
        <f>'Form 2'!$B$27+'Form 2'!$G$27</f>
        <v>0</v>
      </c>
      <c r="L40" s="207">
        <f>L14+(L27*'Form 1'!K31)</f>
        <v>0</v>
      </c>
      <c r="M40" s="364">
        <f>'Form 2'!$B$28+'Form 2'!$G$28</f>
        <v>0</v>
      </c>
      <c r="N40" s="337">
        <f t="shared" si="0"/>
        <v>0</v>
      </c>
      <c r="O40" s="337">
        <f t="shared" si="1"/>
        <v>539</v>
      </c>
      <c r="P40" s="338" t="s">
        <v>152</v>
      </c>
      <c r="Q40" s="340">
        <f>B40/('Form 2'!$C$23+'Form 2'!$H$23)</f>
        <v>0</v>
      </c>
      <c r="R40" s="340">
        <f>D40/('Form 2'!$C$24+'Form 2'!$H$24)</f>
        <v>0</v>
      </c>
      <c r="S40" s="340">
        <f>F40/('Form 2'!$C$25+'Form 2'!$H$25)</f>
        <v>0</v>
      </c>
      <c r="T40" s="340">
        <f>H40/('Form 2'!$C$26+'Form 2'!$H$26)</f>
        <v>0</v>
      </c>
      <c r="U40" s="340" t="e">
        <f>J40/('Form 2'!$C$27+'Form 2'!$H$27)</f>
        <v>#DIV/0!</v>
      </c>
      <c r="V40" s="341" t="e">
        <f>L40/('Form 2'!$C$28+'Form 2'!$H$28)</f>
        <v>#DIV/0!</v>
      </c>
      <c r="W40" s="197"/>
    </row>
    <row r="41" spans="1:23" ht="12" customHeight="1" x14ac:dyDescent="0.25">
      <c r="A41" s="291" t="s">
        <v>153</v>
      </c>
      <c r="B41" s="206" t="e">
        <f>B15+B28</f>
        <v>#DIV/0!</v>
      </c>
      <c r="C41" s="339">
        <f>C28+C15</f>
        <v>0</v>
      </c>
      <c r="D41" s="206" t="e">
        <f>D15+D28</f>
        <v>#DIV/0!</v>
      </c>
      <c r="E41" s="339">
        <f>E28+E15</f>
        <v>0</v>
      </c>
      <c r="F41" s="206" t="e">
        <f>F15+F28</f>
        <v>#DIV/0!</v>
      </c>
      <c r="G41" s="339">
        <f>G28+G15</f>
        <v>0</v>
      </c>
      <c r="H41" s="206" t="e">
        <f>H15+H28</f>
        <v>#DIV/0!</v>
      </c>
      <c r="I41" s="339">
        <f>I28+I15</f>
        <v>0</v>
      </c>
      <c r="J41" s="206" t="e">
        <f>J15+J28</f>
        <v>#DIV/0!</v>
      </c>
      <c r="K41" s="339">
        <f>K28+K15</f>
        <v>0</v>
      </c>
      <c r="L41" s="206" t="e">
        <f>L15+L28</f>
        <v>#DIV/0!</v>
      </c>
      <c r="M41" s="367">
        <f>M28+M15</f>
        <v>0</v>
      </c>
      <c r="N41" s="337" t="e">
        <f t="shared" si="0"/>
        <v>#DIV/0!</v>
      </c>
      <c r="O41" s="337">
        <f t="shared" si="1"/>
        <v>0</v>
      </c>
      <c r="P41" s="338" t="s">
        <v>153</v>
      </c>
      <c r="Q41" s="340" t="e">
        <f>B41/('Form 2'!$C$23+'Form 2'!$H$23)</f>
        <v>#DIV/0!</v>
      </c>
      <c r="R41" s="340" t="e">
        <f>D41/('Form 2'!$C$24+'Form 2'!$H$24)</f>
        <v>#DIV/0!</v>
      </c>
      <c r="S41" s="340" t="e">
        <f>F41/('Form 2'!$C$25+'Form 2'!$H$25)</f>
        <v>#DIV/0!</v>
      </c>
      <c r="T41" s="340" t="e">
        <f>H41/('Form 2'!$C$26+'Form 2'!$H$26)</f>
        <v>#DIV/0!</v>
      </c>
      <c r="U41" s="340" t="e">
        <f>J41/('Form 2'!$C$27+'Form 2'!$H$27)</f>
        <v>#DIV/0!</v>
      </c>
      <c r="V41" s="341" t="e">
        <f>L41/('Form 2'!$C$28+'Form 2'!$H$28)</f>
        <v>#DIV/0!</v>
      </c>
      <c r="W41" s="197"/>
    </row>
    <row r="42" spans="1:23" ht="13.9" customHeight="1" thickBot="1" x14ac:dyDescent="0.3">
      <c r="A42" s="191" t="s">
        <v>154</v>
      </c>
      <c r="B42" s="201" t="e">
        <f>SUM(B31:B41)</f>
        <v>#DIV/0!</v>
      </c>
      <c r="C42" s="356">
        <f>MAX(C31:C41)</f>
        <v>163</v>
      </c>
      <c r="D42" s="202" t="e">
        <f>SUM(D31:D41)</f>
        <v>#DIV/0!</v>
      </c>
      <c r="E42" s="356">
        <f>MAX(E31:E41)</f>
        <v>154</v>
      </c>
      <c r="F42" s="201" t="e">
        <f>SUM(F31:F41)</f>
        <v>#DIV/0!</v>
      </c>
      <c r="G42" s="356">
        <f>MAX(G31:G41)</f>
        <v>146</v>
      </c>
      <c r="H42" s="202" t="e">
        <f>SUM(H31:H41)</f>
        <v>#DIV/0!</v>
      </c>
      <c r="I42" s="356">
        <f>MAX(I31:I41)</f>
        <v>76</v>
      </c>
      <c r="J42" s="201" t="e">
        <f>SUM(J31:J41)</f>
        <v>#DIV/0!</v>
      </c>
      <c r="K42" s="356">
        <f>MAX(K31:K41)</f>
        <v>0</v>
      </c>
      <c r="L42" s="202" t="e">
        <f>SUM(L31:L41)</f>
        <v>#DIV/0!</v>
      </c>
      <c r="M42" s="368">
        <f>MAX(M31:M41)</f>
        <v>0</v>
      </c>
      <c r="N42" s="337" t="e">
        <f t="shared" si="0"/>
        <v>#DIV/0!</v>
      </c>
      <c r="O42" s="337">
        <f t="shared" si="1"/>
        <v>539</v>
      </c>
      <c r="P42" s="345" t="s">
        <v>154</v>
      </c>
      <c r="Q42" s="346" t="e">
        <f>B42/('Form 2'!$C$23+'Form 2'!$H$23)</f>
        <v>#DIV/0!</v>
      </c>
      <c r="R42" s="346" t="e">
        <f>D42/('Form 2'!$C$24+'Form 2'!$H$24)</f>
        <v>#DIV/0!</v>
      </c>
      <c r="S42" s="346" t="e">
        <f>F42/('Form 2'!$C$25+'Form 2'!$H$25)</f>
        <v>#DIV/0!</v>
      </c>
      <c r="T42" s="346" t="e">
        <f>H42/('Form 2'!$C$26+'Form 2'!$H$26)</f>
        <v>#DIV/0!</v>
      </c>
      <c r="U42" s="346" t="e">
        <f>J42/('Form 2'!$C$27+'Form 2'!$H$27)</f>
        <v>#DIV/0!</v>
      </c>
      <c r="V42" s="347" t="e">
        <f>L42/('Form 2'!$C$28+'Form 2'!$H$28)</f>
        <v>#DIV/0!</v>
      </c>
      <c r="W42" s="197"/>
    </row>
    <row r="43" spans="1:23" s="307" customFormat="1" ht="16.5" customHeight="1" x14ac:dyDescent="0.2">
      <c r="A43" s="302" t="s">
        <v>162</v>
      </c>
      <c r="B43" s="369"/>
      <c r="C43" s="369"/>
      <c r="D43" s="369"/>
      <c r="E43" s="369"/>
      <c r="F43" s="369"/>
      <c r="G43" s="369"/>
      <c r="H43" s="369"/>
      <c r="I43" s="369"/>
      <c r="J43" s="369"/>
      <c r="K43" s="369"/>
      <c r="L43" s="369"/>
      <c r="M43" s="369"/>
      <c r="N43" s="302"/>
      <c r="O43" s="370"/>
      <c r="P43" s="302"/>
      <c r="Q43" s="302"/>
      <c r="R43" s="302"/>
      <c r="S43" s="302"/>
      <c r="T43" s="302"/>
      <c r="U43" s="302"/>
      <c r="V43" s="306"/>
      <c r="W43" s="306"/>
    </row>
    <row r="44" spans="1:23" s="307" customFormat="1" ht="10.9" customHeight="1" x14ac:dyDescent="0.2">
      <c r="A44" s="302" t="s">
        <v>189</v>
      </c>
      <c r="B44" s="369"/>
      <c r="C44" s="369"/>
      <c r="D44" s="369"/>
      <c r="E44" s="369"/>
      <c r="F44" s="369"/>
      <c r="G44" s="369"/>
      <c r="H44" s="369"/>
      <c r="I44" s="369"/>
      <c r="J44" s="369"/>
      <c r="K44" s="369"/>
      <c r="L44" s="369"/>
      <c r="M44" s="369"/>
      <c r="N44" s="302"/>
      <c r="O44" s="370"/>
      <c r="P44" s="302"/>
      <c r="Q44" s="302"/>
      <c r="R44" s="302"/>
      <c r="S44" s="302"/>
      <c r="T44" s="302"/>
      <c r="U44" s="302"/>
      <c r="V44" s="306"/>
      <c r="W44" s="306"/>
    </row>
    <row r="45" spans="1:23" s="307" customFormat="1" ht="10.9" customHeight="1" x14ac:dyDescent="0.2">
      <c r="A45" s="302" t="s">
        <v>190</v>
      </c>
      <c r="B45" s="369"/>
      <c r="C45" s="369"/>
      <c r="D45" s="369"/>
      <c r="E45" s="369"/>
      <c r="F45" s="369"/>
      <c r="G45" s="369"/>
      <c r="H45" s="369"/>
      <c r="I45" s="369"/>
      <c r="J45" s="369"/>
      <c r="K45" s="369"/>
      <c r="L45" s="369"/>
      <c r="M45" s="369"/>
      <c r="N45" s="302"/>
      <c r="O45" s="370"/>
      <c r="P45" s="302"/>
      <c r="Q45" s="302"/>
      <c r="R45" s="302"/>
      <c r="S45" s="302"/>
      <c r="T45" s="302"/>
      <c r="U45" s="302"/>
      <c r="V45" s="306"/>
      <c r="W45" s="306"/>
    </row>
  </sheetData>
  <mergeCells count="7">
    <mergeCell ref="A1:L1"/>
    <mergeCell ref="B2:C2"/>
    <mergeCell ref="D2:E2"/>
    <mergeCell ref="F2:G2"/>
    <mergeCell ref="H2:I2"/>
    <mergeCell ref="J2:K2"/>
    <mergeCell ref="L2:M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J4" sqref="J4:J5"/>
    </sheetView>
  </sheetViews>
  <sheetFormatPr defaultColWidth="8.7109375" defaultRowHeight="15" x14ac:dyDescent="0.25"/>
  <cols>
    <col min="1" max="1" width="29.7109375" customWidth="1"/>
    <col min="2" max="2" width="26.7109375" customWidth="1"/>
    <col min="3" max="3" width="34.140625" customWidth="1"/>
    <col min="4" max="4" width="20.28515625" customWidth="1"/>
    <col min="5" max="5" width="17.42578125" bestFit="1" customWidth="1"/>
  </cols>
  <sheetData>
    <row r="1" spans="1:7" s="216" customFormat="1" ht="69.75" customHeight="1" thickBot="1" x14ac:dyDescent="0.3">
      <c r="A1" s="371"/>
      <c r="B1" s="485" t="s">
        <v>258</v>
      </c>
      <c r="C1" s="480"/>
      <c r="D1" s="480"/>
      <c r="E1" s="372" t="s">
        <v>1</v>
      </c>
      <c r="F1" s="197"/>
      <c r="G1" s="197"/>
    </row>
    <row r="2" spans="1:7" s="216" customFormat="1" ht="19.899999999999999" customHeight="1" thickTop="1" thickBot="1" x14ac:dyDescent="0.3">
      <c r="A2" s="198" t="s">
        <v>191</v>
      </c>
      <c r="B2" s="332"/>
      <c r="C2" s="332"/>
      <c r="D2" s="332"/>
      <c r="E2" s="333"/>
      <c r="F2" s="197"/>
      <c r="G2" s="197"/>
    </row>
    <row r="3" spans="1:7" s="221" customFormat="1" ht="12" customHeight="1" x14ac:dyDescent="0.2">
      <c r="A3" s="326" t="s">
        <v>110</v>
      </c>
      <c r="B3" s="373" t="s">
        <v>167</v>
      </c>
      <c r="C3" s="486" t="s">
        <v>168</v>
      </c>
      <c r="D3" s="486"/>
      <c r="E3" s="326" t="s">
        <v>169</v>
      </c>
      <c r="F3" s="197"/>
      <c r="G3" s="197"/>
    </row>
    <row r="4" spans="1:7" s="216" customFormat="1" ht="13.9" customHeight="1" thickBot="1" x14ac:dyDescent="0.3">
      <c r="A4" s="374" t="s">
        <v>253</v>
      </c>
      <c r="B4" s="320" t="s">
        <v>1</v>
      </c>
      <c r="C4" s="321" t="s">
        <v>259</v>
      </c>
      <c r="D4" s="321" t="s">
        <v>260</v>
      </c>
      <c r="E4" s="319" t="s">
        <v>1</v>
      </c>
      <c r="F4" s="197"/>
      <c r="G4" s="197"/>
    </row>
    <row r="5" spans="1:7" s="216" customFormat="1" ht="13.9" customHeight="1" x14ac:dyDescent="0.25">
      <c r="A5" s="199" t="s">
        <v>117</v>
      </c>
      <c r="B5" s="135"/>
      <c r="C5" s="383">
        <f>IF(('Form 2'!B7+'Form 2'!G7)=0,"",('Form 2'!C7+'Form 2'!H7)*(B5/('Form 2'!B7+'Form 2'!G7)))</f>
        <v>0</v>
      </c>
      <c r="D5" s="208">
        <f t="shared" ref="D5:D10" si="0">C5/(1+E5)</f>
        <v>0</v>
      </c>
      <c r="E5" s="136">
        <v>0</v>
      </c>
      <c r="F5" s="197"/>
      <c r="G5" s="197"/>
    </row>
    <row r="6" spans="1:7" s="216" customFormat="1" ht="13.9" customHeight="1" x14ac:dyDescent="0.25">
      <c r="A6" s="200" t="s">
        <v>118</v>
      </c>
      <c r="B6" s="137"/>
      <c r="C6" s="384">
        <f>IF(('Form 2'!B8+'Form 2'!G8)=0,"",('Form 2'!C8+'Form 2'!H8)*(B6/('Form 2'!B8+'Form 2'!G8)))</f>
        <v>0</v>
      </c>
      <c r="D6" s="207">
        <f t="shared" si="0"/>
        <v>0</v>
      </c>
      <c r="E6" s="138">
        <v>0</v>
      </c>
      <c r="F6" s="197"/>
      <c r="G6" s="197"/>
    </row>
    <row r="7" spans="1:7" s="216" customFormat="1" ht="13.9" customHeight="1" x14ac:dyDescent="0.25">
      <c r="A7" s="200" t="s">
        <v>119</v>
      </c>
      <c r="B7" s="135"/>
      <c r="C7" s="384">
        <f>IF(('Form 2'!B9+'Form 2'!G9)=0,"",('Form 2'!C9+'Form 2'!H9)*(B7/('Form 2'!B9+'Form 2'!G9)))</f>
        <v>0</v>
      </c>
      <c r="D7" s="208">
        <f t="shared" si="0"/>
        <v>0</v>
      </c>
      <c r="E7" s="136">
        <v>0</v>
      </c>
      <c r="F7" s="197"/>
      <c r="G7" s="197"/>
    </row>
    <row r="8" spans="1:7" s="216" customFormat="1" ht="13.9" customHeight="1" x14ac:dyDescent="0.25">
      <c r="A8" s="200" t="s">
        <v>120</v>
      </c>
      <c r="B8" s="137"/>
      <c r="C8" s="384">
        <f>IF(('Form 2'!B10+'Form 2'!G10)=0,"",('Form 2'!C10+'Form 2'!H10)*(B8/('Form 2'!B10+'Form 2'!G10)))</f>
        <v>0</v>
      </c>
      <c r="D8" s="207">
        <f t="shared" si="0"/>
        <v>0</v>
      </c>
      <c r="E8" s="138">
        <v>0</v>
      </c>
      <c r="F8" s="197"/>
      <c r="G8" s="197"/>
    </row>
    <row r="9" spans="1:7" s="216" customFormat="1" ht="13.9" customHeight="1" x14ac:dyDescent="0.25">
      <c r="A9" s="200" t="s">
        <v>121</v>
      </c>
      <c r="B9" s="135"/>
      <c r="C9" s="384" t="str">
        <f>IF(('Form 2'!B11+'Form 2'!G11)=0,"",('Form 2'!C11+'Form 2'!H11)*(B9/('Form 2'!B11+'Form 2'!G11)))</f>
        <v/>
      </c>
      <c r="D9" s="208" t="e">
        <f t="shared" si="0"/>
        <v>#VALUE!</v>
      </c>
      <c r="E9" s="136">
        <v>0</v>
      </c>
      <c r="F9" s="197"/>
      <c r="G9" s="197"/>
    </row>
    <row r="10" spans="1:7" s="216" customFormat="1" ht="13.9" customHeight="1" x14ac:dyDescent="0.25">
      <c r="A10" s="200" t="s">
        <v>122</v>
      </c>
      <c r="B10" s="137"/>
      <c r="C10" s="384" t="str">
        <f>IF(('Form 2'!B12+'Form 2'!G12)=0,"",('Form 2'!C12+'Form 2'!H12)*(B10/('Form 2'!B12+'Form 2'!G12)))</f>
        <v/>
      </c>
      <c r="D10" s="207" t="e">
        <f t="shared" si="0"/>
        <v>#VALUE!</v>
      </c>
      <c r="E10" s="138">
        <v>0</v>
      </c>
      <c r="F10" s="197"/>
      <c r="G10" s="197"/>
    </row>
    <row r="11" spans="1:7" s="216" customFormat="1" ht="13.15" customHeight="1" thickBot="1" x14ac:dyDescent="0.3">
      <c r="A11" s="191" t="s">
        <v>123</v>
      </c>
      <c r="B11" s="375">
        <f>SUM(B5:B10)</f>
        <v>0</v>
      </c>
      <c r="C11" s="213">
        <f>IF(('Form 2'!B13+'Form 2'!G13)=0,0,('Form 2'!C13+'Form 2'!H13)*(B11/('Form 2'!B13+'Form 2'!G13)))</f>
        <v>0</v>
      </c>
      <c r="D11" s="202" t="e">
        <f>SUM(D5:D10)</f>
        <v>#VALUE!</v>
      </c>
      <c r="E11" s="376" t="e">
        <f>(C11-D11)/D11</f>
        <v>#VALUE!</v>
      </c>
      <c r="F11" s="197"/>
      <c r="G11" s="197"/>
    </row>
    <row r="12" spans="1:7" s="216" customFormat="1" ht="13.15" customHeight="1" thickBot="1" x14ac:dyDescent="0.3">
      <c r="A12" s="204" t="s">
        <v>192</v>
      </c>
      <c r="B12" s="358"/>
      <c r="C12" s="358"/>
      <c r="D12" s="358"/>
      <c r="E12" s="358"/>
      <c r="F12" s="197"/>
      <c r="G12" s="197"/>
    </row>
    <row r="13" spans="1:7" s="221" customFormat="1" ht="12" customHeight="1" x14ac:dyDescent="0.2">
      <c r="A13" s="326" t="s">
        <v>110</v>
      </c>
      <c r="B13" s="373" t="s">
        <v>167</v>
      </c>
      <c r="C13" s="486" t="s">
        <v>168</v>
      </c>
      <c r="D13" s="486"/>
      <c r="E13" s="326" t="s">
        <v>169</v>
      </c>
      <c r="F13" s="197"/>
      <c r="G13" s="197"/>
    </row>
    <row r="14" spans="1:7" s="216" customFormat="1" ht="13.9" customHeight="1" thickBot="1" x14ac:dyDescent="0.3">
      <c r="A14" s="374" t="s">
        <v>253</v>
      </c>
      <c r="B14" s="320" t="s">
        <v>1</v>
      </c>
      <c r="C14" s="321" t="s">
        <v>259</v>
      </c>
      <c r="D14" s="321" t="s">
        <v>260</v>
      </c>
      <c r="E14" s="319" t="s">
        <v>1</v>
      </c>
      <c r="F14" s="197"/>
      <c r="G14" s="197"/>
    </row>
    <row r="15" spans="1:7" s="216" customFormat="1" ht="13.9" customHeight="1" x14ac:dyDescent="0.25">
      <c r="A15" s="199" t="s">
        <v>117</v>
      </c>
      <c r="B15" s="135"/>
      <c r="C15" s="383">
        <f>IF(('Form 2'!B15+'Form 2'!G15)=0,"",('Form 2'!C15+'Form 2'!H15)*(B15/('Form 2'!B15+'Form 2'!G15)))</f>
        <v>0</v>
      </c>
      <c r="D15" s="208">
        <f t="shared" ref="D15:D20" si="1">C15/(1+E15)</f>
        <v>0</v>
      </c>
      <c r="E15" s="136">
        <v>0</v>
      </c>
      <c r="F15" s="197"/>
      <c r="G15" s="197"/>
    </row>
    <row r="16" spans="1:7" s="216" customFormat="1" ht="13.9" customHeight="1" x14ac:dyDescent="0.25">
      <c r="A16" s="200" t="s">
        <v>118</v>
      </c>
      <c r="B16" s="137"/>
      <c r="C16" s="384">
        <f>IF(('Form 2'!B16+'Form 2'!G16)=0,"",('Form 2'!C16+'Form 2'!H16)*(B16/('Form 2'!B16+'Form 2'!G16)))</f>
        <v>0</v>
      </c>
      <c r="D16" s="207">
        <f t="shared" si="1"/>
        <v>0</v>
      </c>
      <c r="E16" s="138">
        <v>0</v>
      </c>
      <c r="F16" s="197"/>
      <c r="G16" s="197"/>
    </row>
    <row r="17" spans="1:7" s="216" customFormat="1" ht="13.9" customHeight="1" x14ac:dyDescent="0.25">
      <c r="A17" s="200" t="s">
        <v>119</v>
      </c>
      <c r="B17" s="135"/>
      <c r="C17" s="384">
        <f>IF(('Form 2'!B17+'Form 2'!G17)=0,"",('Form 2'!C17+'Form 2'!H17)*(B17/('Form 2'!B17+'Form 2'!G17)))</f>
        <v>0</v>
      </c>
      <c r="D17" s="208">
        <f t="shared" si="1"/>
        <v>0</v>
      </c>
      <c r="E17" s="136">
        <v>0</v>
      </c>
      <c r="F17" s="197"/>
      <c r="G17" s="197"/>
    </row>
    <row r="18" spans="1:7" s="216" customFormat="1" ht="13.9" customHeight="1" x14ac:dyDescent="0.25">
      <c r="A18" s="200" t="s">
        <v>120</v>
      </c>
      <c r="B18" s="137"/>
      <c r="C18" s="384">
        <f>IF(('Form 2'!B18+'Form 2'!G18)=0,"",('Form 2'!C18+'Form 2'!H18)*(B18/('Form 2'!B18+'Form 2'!G18)))</f>
        <v>0</v>
      </c>
      <c r="D18" s="207">
        <f t="shared" si="1"/>
        <v>0</v>
      </c>
      <c r="E18" s="138">
        <v>0</v>
      </c>
      <c r="F18" s="197"/>
      <c r="G18" s="197"/>
    </row>
    <row r="19" spans="1:7" s="216" customFormat="1" ht="13.9" customHeight="1" x14ac:dyDescent="0.25">
      <c r="A19" s="200" t="s">
        <v>121</v>
      </c>
      <c r="B19" s="135"/>
      <c r="C19" s="384" t="str">
        <f>IF(('Form 2'!B19+'Form 2'!G19)=0,"",('Form 2'!C19+'Form 2'!H19)*(B19/('Form 2'!B19+'Form 2'!G19)))</f>
        <v/>
      </c>
      <c r="D19" s="208" t="e">
        <f t="shared" si="1"/>
        <v>#VALUE!</v>
      </c>
      <c r="E19" s="136">
        <v>0</v>
      </c>
      <c r="F19" s="197"/>
      <c r="G19" s="197"/>
    </row>
    <row r="20" spans="1:7" s="216" customFormat="1" ht="13.9" customHeight="1" x14ac:dyDescent="0.25">
      <c r="A20" s="200" t="s">
        <v>122</v>
      </c>
      <c r="B20" s="137"/>
      <c r="C20" s="384" t="str">
        <f>IF(('Form 2'!B20+'Form 2'!G20)=0,"",('Form 2'!C20+'Form 2'!H20)*(B20/('Form 2'!B20+'Form 2'!G20)))</f>
        <v/>
      </c>
      <c r="D20" s="207" t="e">
        <f t="shared" si="1"/>
        <v>#VALUE!</v>
      </c>
      <c r="E20" s="138">
        <v>0</v>
      </c>
      <c r="F20" s="197"/>
      <c r="G20" s="197"/>
    </row>
    <row r="21" spans="1:7" s="216" customFormat="1" ht="13.15" customHeight="1" thickBot="1" x14ac:dyDescent="0.3">
      <c r="A21" s="191" t="s">
        <v>123</v>
      </c>
      <c r="B21" s="375">
        <f>SUM(B15:B20)</f>
        <v>0</v>
      </c>
      <c r="C21" s="213">
        <f>IF(('Form 2'!B21+'Form 2'!G21)=0,0,('Form 2'!C21+'Form 2'!H21)*(B21/('Form 2'!B21+'Form 2'!G21)))</f>
        <v>0</v>
      </c>
      <c r="D21" s="202" t="e">
        <f>SUM(D15:D20)</f>
        <v>#VALUE!</v>
      </c>
      <c r="E21" s="376" t="e">
        <f>(C21-D21)/D21</f>
        <v>#VALUE!</v>
      </c>
      <c r="F21" s="197"/>
      <c r="G21" s="197"/>
    </row>
    <row r="22" spans="1:7" s="216" customFormat="1" ht="13.15" customHeight="1" thickBot="1" x14ac:dyDescent="0.3">
      <c r="A22" s="259" t="s">
        <v>193</v>
      </c>
      <c r="B22" s="349"/>
      <c r="C22" s="349"/>
      <c r="D22" s="349"/>
      <c r="E22" s="349"/>
      <c r="F22" s="197"/>
      <c r="G22" s="197"/>
    </row>
    <row r="23" spans="1:7" s="221" customFormat="1" ht="12" customHeight="1" x14ac:dyDescent="0.2">
      <c r="A23" s="326" t="s">
        <v>110</v>
      </c>
      <c r="B23" s="373" t="s">
        <v>167</v>
      </c>
      <c r="C23" s="486" t="s">
        <v>168</v>
      </c>
      <c r="D23" s="486"/>
      <c r="E23" s="326" t="s">
        <v>169</v>
      </c>
      <c r="F23" s="197"/>
      <c r="G23" s="197"/>
    </row>
    <row r="24" spans="1:7" s="216" customFormat="1" ht="13.9" customHeight="1" thickBot="1" x14ac:dyDescent="0.3">
      <c r="A24" s="374" t="s">
        <v>220</v>
      </c>
      <c r="B24" s="320" t="s">
        <v>1</v>
      </c>
      <c r="C24" s="321" t="s">
        <v>259</v>
      </c>
      <c r="D24" s="321" t="s">
        <v>260</v>
      </c>
      <c r="E24" s="319" t="s">
        <v>1</v>
      </c>
      <c r="F24" s="197"/>
      <c r="G24" s="197"/>
    </row>
    <row r="25" spans="1:7" s="216" customFormat="1" ht="13.9" customHeight="1" x14ac:dyDescent="0.25">
      <c r="A25" s="199" t="s">
        <v>117</v>
      </c>
      <c r="B25" s="377">
        <f t="shared" ref="B25:B30" si="2">B5+B15</f>
        <v>0</v>
      </c>
      <c r="C25" s="211">
        <f>C5+(C15*'Form 1'!$K$31)</f>
        <v>0</v>
      </c>
      <c r="D25" s="211">
        <f>D5+(D15*'Form 1'!$K$31)</f>
        <v>0</v>
      </c>
      <c r="E25" s="378" t="e">
        <f t="shared" ref="E25:E31" si="3">(C25-D25)/D25</f>
        <v>#DIV/0!</v>
      </c>
      <c r="F25" s="197"/>
      <c r="G25" s="197"/>
    </row>
    <row r="26" spans="1:7" s="216" customFormat="1" ht="13.9" customHeight="1" x14ac:dyDescent="0.25">
      <c r="A26" s="200" t="s">
        <v>118</v>
      </c>
      <c r="B26" s="379">
        <f t="shared" si="2"/>
        <v>0</v>
      </c>
      <c r="C26" s="207">
        <f>C6+(C16*'Form 1'!$K$31)</f>
        <v>0</v>
      </c>
      <c r="D26" s="207">
        <f>D6+(D16*'Form 1'!$K$31)</f>
        <v>0</v>
      </c>
      <c r="E26" s="380" t="e">
        <f t="shared" si="3"/>
        <v>#DIV/0!</v>
      </c>
      <c r="F26" s="197"/>
      <c r="G26" s="197"/>
    </row>
    <row r="27" spans="1:7" s="216" customFormat="1" ht="13.9" customHeight="1" x14ac:dyDescent="0.25">
      <c r="A27" s="200" t="s">
        <v>119</v>
      </c>
      <c r="B27" s="377">
        <f t="shared" si="2"/>
        <v>0</v>
      </c>
      <c r="C27" s="207">
        <f>C7+(C17*'Form 1'!$K$31)</f>
        <v>0</v>
      </c>
      <c r="D27" s="207">
        <f>D7+(D17*'Form 1'!$K$31)</f>
        <v>0</v>
      </c>
      <c r="E27" s="378" t="e">
        <f t="shared" si="3"/>
        <v>#DIV/0!</v>
      </c>
      <c r="F27" s="197"/>
      <c r="G27" s="197"/>
    </row>
    <row r="28" spans="1:7" s="216" customFormat="1" ht="13.9" customHeight="1" x14ac:dyDescent="0.25">
      <c r="A28" s="200" t="s">
        <v>120</v>
      </c>
      <c r="B28" s="379">
        <f t="shared" si="2"/>
        <v>0</v>
      </c>
      <c r="C28" s="207">
        <f>C8+(C18*'Form 1'!$K$31)</f>
        <v>0</v>
      </c>
      <c r="D28" s="207">
        <f>D8+(D18*'Form 1'!$K$31)</f>
        <v>0</v>
      </c>
      <c r="E28" s="380" t="e">
        <f t="shared" si="3"/>
        <v>#DIV/0!</v>
      </c>
      <c r="F28" s="197"/>
      <c r="G28" s="197"/>
    </row>
    <row r="29" spans="1:7" s="216" customFormat="1" ht="13.9" customHeight="1" x14ac:dyDescent="0.25">
      <c r="A29" s="200" t="s">
        <v>121</v>
      </c>
      <c r="B29" s="377">
        <f t="shared" si="2"/>
        <v>0</v>
      </c>
      <c r="C29" s="207" t="e">
        <f>C9+(C19*'Form 1'!$K$31)</f>
        <v>#VALUE!</v>
      </c>
      <c r="D29" s="207" t="e">
        <f>D9+(D19*'Form 1'!$K$31)</f>
        <v>#VALUE!</v>
      </c>
      <c r="E29" s="378" t="e">
        <f t="shared" si="3"/>
        <v>#VALUE!</v>
      </c>
      <c r="F29" s="197"/>
      <c r="G29" s="197"/>
    </row>
    <row r="30" spans="1:7" s="216" customFormat="1" ht="13.9" customHeight="1" x14ac:dyDescent="0.25">
      <c r="A30" s="200" t="s">
        <v>122</v>
      </c>
      <c r="B30" s="379">
        <f t="shared" si="2"/>
        <v>0</v>
      </c>
      <c r="C30" s="207" t="e">
        <f>C10+(C20*'Form 1'!$K$31)</f>
        <v>#VALUE!</v>
      </c>
      <c r="D30" s="207" t="e">
        <f>D10+(D20*'Form 1'!$K$31)</f>
        <v>#VALUE!</v>
      </c>
      <c r="E30" s="380" t="e">
        <f t="shared" si="3"/>
        <v>#VALUE!</v>
      </c>
      <c r="F30" s="197"/>
      <c r="G30" s="197"/>
    </row>
    <row r="31" spans="1:7" s="216" customFormat="1" ht="13.15" customHeight="1" thickBot="1" x14ac:dyDescent="0.3">
      <c r="A31" s="191" t="s">
        <v>123</v>
      </c>
      <c r="B31" s="375">
        <f>SUM(B25:B30)</f>
        <v>0</v>
      </c>
      <c r="C31" s="381" t="e">
        <f>SUM(C25:C30)</f>
        <v>#VALUE!</v>
      </c>
      <c r="D31" s="202" t="e">
        <f>SUM(D25:D30)</f>
        <v>#VALUE!</v>
      </c>
      <c r="E31" s="382" t="e">
        <f t="shared" si="3"/>
        <v>#VALUE!</v>
      </c>
      <c r="F31" s="197"/>
      <c r="G31" s="197"/>
    </row>
  </sheetData>
  <sheetProtection algorithmName="SHA-512" hashValue="AdUlFo/9AY13NW1JAdD+fiXs3/wN0YsB6wInrIcsMo3A7PWlyyEjSu+z5JZDW6Xr3YSWbuhysGvdJjKHYU3D4w==" saltValue="DjltIwS9l1xXdl4FwDRQpQ==" spinCount="100000" sheet="1" objects="1" scenarios="1"/>
  <mergeCells count="4">
    <mergeCell ref="B1:D1"/>
    <mergeCell ref="C3:D3"/>
    <mergeCell ref="C13:D13"/>
    <mergeCell ref="C23:D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workbookViewId="0">
      <selection activeCell="N27" sqref="N27"/>
    </sheetView>
  </sheetViews>
  <sheetFormatPr defaultColWidth="8.7109375" defaultRowHeight="15" x14ac:dyDescent="0.25"/>
  <cols>
    <col min="1" max="1" width="20.140625" bestFit="1" customWidth="1"/>
    <col min="2" max="2" width="7.42578125" bestFit="1" customWidth="1"/>
    <col min="3" max="3" width="11.7109375" customWidth="1"/>
    <col min="4" max="4" width="12.7109375" customWidth="1"/>
    <col min="5" max="6" width="10.140625" customWidth="1"/>
  </cols>
  <sheetData>
    <row r="1" spans="1:10" ht="34.15" customHeight="1" thickBot="1" x14ac:dyDescent="0.3">
      <c r="A1" s="487" t="s">
        <v>194</v>
      </c>
      <c r="B1" s="487"/>
      <c r="C1" s="487"/>
      <c r="D1" s="487"/>
      <c r="E1" s="487"/>
      <c r="F1" s="487"/>
      <c r="G1" s="487"/>
      <c r="H1" s="487"/>
      <c r="I1" s="487"/>
      <c r="J1" s="487"/>
    </row>
    <row r="2" spans="1:10" ht="49.15" customHeight="1" thickBot="1" x14ac:dyDescent="0.3">
      <c r="A2" s="184" t="s">
        <v>110</v>
      </c>
      <c r="B2" s="488" t="s">
        <v>195</v>
      </c>
      <c r="C2" s="488"/>
      <c r="D2" s="488"/>
      <c r="E2" s="488"/>
      <c r="F2" s="488"/>
      <c r="G2" s="139" t="s">
        <v>196</v>
      </c>
      <c r="H2" s="488" t="s">
        <v>197</v>
      </c>
      <c r="I2" s="488"/>
      <c r="J2" s="488"/>
    </row>
    <row r="3" spans="1:10" ht="39" thickBot="1" x14ac:dyDescent="0.3">
      <c r="A3" s="140" t="s">
        <v>198</v>
      </c>
      <c r="B3" s="141" t="s">
        <v>199</v>
      </c>
      <c r="C3" s="141" t="s">
        <v>200</v>
      </c>
      <c r="D3" s="141" t="s">
        <v>201</v>
      </c>
      <c r="E3" s="141" t="s">
        <v>202</v>
      </c>
      <c r="F3" s="142" t="s">
        <v>203</v>
      </c>
      <c r="G3" s="141" t="s">
        <v>204</v>
      </c>
      <c r="H3" s="141" t="s">
        <v>205</v>
      </c>
      <c r="I3" s="141" t="s">
        <v>206</v>
      </c>
      <c r="J3" s="141" t="s">
        <v>207</v>
      </c>
    </row>
    <row r="4" spans="1:10" x14ac:dyDescent="0.25">
      <c r="A4" s="143" t="s">
        <v>117</v>
      </c>
      <c r="B4" s="144">
        <f>'Form 2'!B7+'Form 2'!G7</f>
        <v>101</v>
      </c>
      <c r="C4" s="145" t="str">
        <f>IF((SUM('Form 2'!D7:F7)+SUM('Form 2'!I7:K7))-B4=0,"OK","ERROR")</f>
        <v>OK</v>
      </c>
      <c r="D4" s="145">
        <f>IF('Form 2'!B7=0,"",'Form 2'!C7/'Form 2'!B7)</f>
        <v>106541.24093333333</v>
      </c>
      <c r="E4" s="145">
        <f>IF('Form 2'!G7=0,"",'Form 2'!H7/'Form 2'!G7)</f>
        <v>100293.17923076924</v>
      </c>
      <c r="F4" s="146">
        <f>'Form 2'!C7+'Form 2'!H7</f>
        <v>10598215.73</v>
      </c>
      <c r="G4" s="145" t="str">
        <f>IF('Form 3'!C17-B4&lt;=0,"OK","CHECK")</f>
        <v>OK</v>
      </c>
      <c r="H4" s="147">
        <f>'Form 4'!B6</f>
        <v>87</v>
      </c>
      <c r="I4" s="148">
        <f>'Form 4'!C6</f>
        <v>9314868.8000000007</v>
      </c>
      <c r="J4" s="149" t="str">
        <f>IF('Form 4'!E6&lt;0,"CHECK",IF('Form 4'!E6&lt;0.16,"OK","CHECK"))</f>
        <v>OK</v>
      </c>
    </row>
    <row r="5" spans="1:10" x14ac:dyDescent="0.25">
      <c r="A5" s="150" t="s">
        <v>118</v>
      </c>
      <c r="B5" s="151">
        <f>'Form 2'!B8+'Form 2'!G8</f>
        <v>101</v>
      </c>
      <c r="C5" s="152" t="str">
        <f>IF((SUM('Form 2'!D8:F8)+SUM('Form 2'!I8:K8))-B5=0,"OK","ERROR")</f>
        <v>OK</v>
      </c>
      <c r="D5" s="152">
        <f>IF('Form 2'!B8=0,"",'Form 2'!C8/'Form 2'!B8)</f>
        <v>79336.196181818188</v>
      </c>
      <c r="E5" s="152">
        <f>IF('Form 2'!G8=0,"",'Form 2'!H8/'Form 2'!G8)</f>
        <v>76713.944130434786</v>
      </c>
      <c r="F5" s="153">
        <f>'Form 2'!C8+'Form 2'!H8</f>
        <v>7892332.2200000007</v>
      </c>
      <c r="G5" s="152" t="str">
        <f>IF('Form 3'!E17-B5&lt;=0,"OK","CHECK")</f>
        <v>OK</v>
      </c>
      <c r="H5" s="154">
        <f>'Form 4'!B7</f>
        <v>106</v>
      </c>
      <c r="I5" s="155">
        <f>'Form 4'!C7</f>
        <v>8607693.1300000008</v>
      </c>
      <c r="J5" s="156" t="str">
        <f>IF('Form 4'!E7&lt;0,"CHECK",IF('Form 4'!E7&lt;0.16,"OK","CHECK"))</f>
        <v>OK</v>
      </c>
    </row>
    <row r="6" spans="1:10" x14ac:dyDescent="0.25">
      <c r="A6" s="150" t="s">
        <v>119</v>
      </c>
      <c r="B6" s="151">
        <f>'Form 2'!B9+'Form 2'!G9</f>
        <v>97</v>
      </c>
      <c r="C6" s="152" t="str">
        <f>IF((SUM('Form 2'!D9:F9)+SUM('Form 2'!I9:K9))-B6=0,"OK","ERROR")</f>
        <v>OK</v>
      </c>
      <c r="D6" s="152">
        <f>IF('Form 2'!B9=0,"",'Form 2'!C9/'Form 2'!B9)</f>
        <v>70142.843333333338</v>
      </c>
      <c r="E6" s="152">
        <f>IF('Form 2'!G9=0,"",'Form 2'!H9/'Form 2'!G9)</f>
        <v>67141.366279069771</v>
      </c>
      <c r="F6" s="153">
        <f>'Form 2'!C9+'Form 2'!H9</f>
        <v>6674792.29</v>
      </c>
      <c r="G6" s="152" t="str">
        <f>IF('Form 3'!G17-B6&lt;=0,"OK","CHECK")</f>
        <v>OK</v>
      </c>
      <c r="H6" s="154">
        <f>'Form 4'!B8</f>
        <v>79</v>
      </c>
      <c r="I6" s="155">
        <f>'Form 4'!C8</f>
        <v>5448277.3899999997</v>
      </c>
      <c r="J6" s="156" t="str">
        <f>IF('Form 4'!E8&lt;0,"CHECK",IF('Form 4'!E8&lt;0.16,"OK","CHECK"))</f>
        <v>OK</v>
      </c>
    </row>
    <row r="7" spans="1:10" x14ac:dyDescent="0.25">
      <c r="A7" s="150" t="s">
        <v>120</v>
      </c>
      <c r="B7" s="151">
        <f>'Form 2'!B10+'Form 2'!G10</f>
        <v>47</v>
      </c>
      <c r="C7" s="152" t="str">
        <f>IF((SUM('Form 2'!D10:F10)+SUM('Form 2'!I10:K10))-B7=0,"OK","ERROR")</f>
        <v>OK</v>
      </c>
      <c r="D7" s="152">
        <f>IF('Form 2'!B10=0,"",'Form 2'!C10/'Form 2'!B10)</f>
        <v>56637.883529411767</v>
      </c>
      <c r="E7" s="152">
        <f>IF('Form 2'!G10=0,"",'Form 2'!H10/'Form 2'!G10)</f>
        <v>59549.184666666668</v>
      </c>
      <c r="F7" s="153">
        <f>'Form 2'!C10+'Form 2'!H10</f>
        <v>2749319.56</v>
      </c>
      <c r="G7" s="152" t="str">
        <f>IF('Form 3'!I17-B7&lt;=0,"OK","CHECK")</f>
        <v>OK</v>
      </c>
      <c r="H7" s="154">
        <f>'Form 4'!B9</f>
        <v>39</v>
      </c>
      <c r="I7" s="155">
        <f>'Form 4'!C9</f>
        <v>2332273.77</v>
      </c>
      <c r="J7" s="156" t="str">
        <f>IF('Form 4'!E9&lt;0,"CHECK",IF('Form 4'!E9&lt;0.16,"OK","CHECK"))</f>
        <v>OK</v>
      </c>
    </row>
    <row r="8" spans="1:10" x14ac:dyDescent="0.25">
      <c r="A8" s="150" t="s">
        <v>121</v>
      </c>
      <c r="B8" s="151">
        <f>'Form 2'!B11+'Form 2'!G11</f>
        <v>0</v>
      </c>
      <c r="C8" s="152" t="str">
        <f>IF((SUM('Form 2'!D11:F11)+SUM('Form 2'!I11:K11))-B8=0,"OK","ERROR")</f>
        <v>OK</v>
      </c>
      <c r="D8" s="152" t="str">
        <f>IF('Form 2'!B11=0,"",'Form 2'!C11/'Form 2'!B11)</f>
        <v/>
      </c>
      <c r="E8" s="152" t="str">
        <f>IF('Form 2'!G11=0,"",'Form 2'!H11/'Form 2'!G11)</f>
        <v/>
      </c>
      <c r="F8" s="153">
        <f>'Form 2'!C11+'Form 2'!H11</f>
        <v>0</v>
      </c>
      <c r="G8" s="152" t="str">
        <f>IF('Form 3'!K17-B8&lt;=0,"OK","CHECK")</f>
        <v>OK</v>
      </c>
      <c r="H8" s="154">
        <f>'Form 4'!B10</f>
        <v>0</v>
      </c>
      <c r="I8" s="155">
        <f>'Form 4'!C10</f>
        <v>0</v>
      </c>
      <c r="J8" s="156" t="str">
        <f>IF('Form 4'!E10&lt;0,"CHECK",IF('Form 4'!E10&lt;0.16,"OK","CHECK"))</f>
        <v>OK</v>
      </c>
    </row>
    <row r="9" spans="1:10" x14ac:dyDescent="0.25">
      <c r="A9" s="150" t="s">
        <v>122</v>
      </c>
      <c r="B9" s="151">
        <f>'Form 2'!B12+'Form 2'!G12</f>
        <v>0</v>
      </c>
      <c r="C9" s="152" t="str">
        <f>IF((SUM('Form 2'!D12:F12)+SUM('Form 2'!I12:K12))-B9=0,"OK","ERROR")</f>
        <v>OK</v>
      </c>
      <c r="D9" s="152" t="str">
        <f>IF('Form 2'!B12=0,"",'Form 2'!C12/'Form 2'!B12)</f>
        <v/>
      </c>
      <c r="E9" s="152" t="str">
        <f>IF('Form 2'!G12=0,"",'Form 2'!H12/'Form 2'!G12)</f>
        <v/>
      </c>
      <c r="F9" s="153">
        <f>'Form 2'!C12+'Form 2'!H12</f>
        <v>0</v>
      </c>
      <c r="G9" s="152" t="str">
        <f>IF('Form 3'!M17-B9&lt;=0,"OK","CHECK")</f>
        <v>OK</v>
      </c>
      <c r="H9" s="154">
        <f>'Form 4'!B11</f>
        <v>0</v>
      </c>
      <c r="I9" s="155">
        <f>'Form 4'!C11</f>
        <v>0</v>
      </c>
      <c r="J9" s="156" t="str">
        <f>IF('Form 4'!E11&lt;0,"CHECK",IF('Form 4'!E11&lt;0.16,"OK","CHECK"))</f>
        <v>OK</v>
      </c>
    </row>
    <row r="10" spans="1:10" ht="15.75" thickBot="1" x14ac:dyDescent="0.3">
      <c r="A10" s="157" t="s">
        <v>123</v>
      </c>
      <c r="B10" s="158">
        <f>'Form 2'!B13+'Form 2'!G13</f>
        <v>346</v>
      </c>
      <c r="C10" s="159" t="str">
        <f>IF((SUM('Form 2'!D13:F13)+SUM('Form 2'!I13:K13))-B10=0,"OK","ERROR")</f>
        <v>OK</v>
      </c>
      <c r="D10" s="159">
        <f>IF('Form 2'!B13=0,"",'Form 2'!C13/'Form 2'!B13)</f>
        <v>85097.718507462676</v>
      </c>
      <c r="E10" s="159">
        <f>IF('Form 2'!G13=0,"",'Form 2'!H13/'Form 2'!G13)</f>
        <v>74551.85089655171</v>
      </c>
      <c r="F10" s="160">
        <f>'Form 2'!C13+'Form 2'!H13</f>
        <v>27914659.799999997</v>
      </c>
      <c r="G10" s="159"/>
      <c r="H10" s="161">
        <f>'Form 4'!B12</f>
        <v>311</v>
      </c>
      <c r="I10" s="162">
        <f>'Form 4'!C12</f>
        <v>25703113.09</v>
      </c>
      <c r="J10" s="163" t="str">
        <f>IF('Form 4'!E12&lt;0,"CHECK",IF('Form 4'!E12&lt;0.16,"OK","CHECK"))</f>
        <v>OK</v>
      </c>
    </row>
    <row r="11" spans="1:10" ht="15.75" thickBot="1" x14ac:dyDescent="0.3">
      <c r="A11" s="164" t="s">
        <v>208</v>
      </c>
      <c r="B11" s="165"/>
      <c r="C11" s="166"/>
      <c r="D11" s="166"/>
      <c r="E11" s="166"/>
      <c r="F11" s="167"/>
      <c r="G11" s="168"/>
      <c r="H11" s="165"/>
      <c r="I11" s="57"/>
      <c r="J11" s="57"/>
    </row>
    <row r="12" spans="1:10" x14ac:dyDescent="0.25">
      <c r="A12" s="143" t="s">
        <v>117</v>
      </c>
      <c r="B12" s="144">
        <f>'Form 2'!B15+'Form 2'!G15</f>
        <v>62</v>
      </c>
      <c r="C12" s="145" t="str">
        <f>IF((SUM('Form 2'!D15:F15)+SUM('Form 2'!I15:K15))-B12=0,"OK","ERROR")</f>
        <v>OK</v>
      </c>
      <c r="D12" s="145">
        <f>IF('Form 2'!B15=0,"",'Form 2'!C15/'Form 2'!B15)</f>
        <v>115793.43578947367</v>
      </c>
      <c r="E12" s="145">
        <f>IF('Form 2'!G15=0,"",'Form 2'!H15/'Form 2'!G15)</f>
        <v>132920.04624999998</v>
      </c>
      <c r="F12" s="146">
        <f>'Form 2'!C15+'Form 2'!H15</f>
        <v>7590231.6699999999</v>
      </c>
      <c r="G12" s="145" t="str">
        <f>IF('Form 3'!C30-B12&lt;=0,"OK","CHECK")</f>
        <v>OK</v>
      </c>
      <c r="H12" s="147">
        <f>'Form 4'!B16</f>
        <v>52</v>
      </c>
      <c r="I12" s="148">
        <f>'Form 4'!C16</f>
        <v>6345294.54</v>
      </c>
      <c r="J12" s="149" t="str">
        <f>IF('Form 4'!E16&lt;0,"CHECK",IF('Form 4'!E16&lt;0.16,"OK","CHECK"))</f>
        <v>CHECK</v>
      </c>
    </row>
    <row r="13" spans="1:10" x14ac:dyDescent="0.25">
      <c r="A13" s="150" t="s">
        <v>118</v>
      </c>
      <c r="B13" s="151">
        <f>'Form 2'!B16+'Form 2'!G16</f>
        <v>53</v>
      </c>
      <c r="C13" s="152" t="str">
        <f>IF((SUM('Form 2'!D16:F16)+SUM('Form 2'!I16:K16))-B13=0,"OK","ERROR")</f>
        <v>OK</v>
      </c>
      <c r="D13" s="152">
        <f>IF('Form 2'!B16=0,"",'Form 2'!C16/'Form 2'!B16)</f>
        <v>102751.04291666666</v>
      </c>
      <c r="E13" s="152">
        <f>IF('Form 2'!G16=0,"",'Form 2'!H16/'Form 2'!G16)</f>
        <v>103107.48551724138</v>
      </c>
      <c r="F13" s="153">
        <f>'Form 2'!C16+'Form 2'!H16</f>
        <v>5456142.1099999994</v>
      </c>
      <c r="G13" s="152" t="str">
        <f>IF('Form 3'!E30-B13&lt;=0,"OK","CHECK")</f>
        <v>OK</v>
      </c>
      <c r="H13" s="154">
        <f>'Form 4'!B17</f>
        <v>50</v>
      </c>
      <c r="I13" s="155">
        <f>'Form 4'!C17</f>
        <v>5234236.34</v>
      </c>
      <c r="J13" s="156" t="str">
        <f>IF('Form 4'!E17&lt;0,"CHECK",IF('Form 4'!E17&lt;0.16,"OK","CHECK"))</f>
        <v>OK</v>
      </c>
    </row>
    <row r="14" spans="1:10" x14ac:dyDescent="0.25">
      <c r="A14" s="150" t="s">
        <v>119</v>
      </c>
      <c r="B14" s="151">
        <f>'Form 2'!B17+'Form 2'!G17</f>
        <v>49</v>
      </c>
      <c r="C14" s="152" t="str">
        <f>IF((SUM('Form 2'!D17:F17)+SUM('Form 2'!I17:K17))-B14=0,"OK","ERROR")</f>
        <v>OK</v>
      </c>
      <c r="D14" s="152">
        <f>IF('Form 2'!B17=0,"",'Form 2'!C17/'Form 2'!B17)</f>
        <v>86531.791578947377</v>
      </c>
      <c r="E14" s="152">
        <f>IF('Form 2'!G17=0,"",'Form 2'!H17/'Form 2'!G17)</f>
        <v>87578.765666666673</v>
      </c>
      <c r="F14" s="153">
        <f>'Form 2'!C17+'Form 2'!H17</f>
        <v>4271467.01</v>
      </c>
      <c r="G14" s="152" t="str">
        <f>IF('Form 3'!G30-B14&lt;=0,"OK","CHECK")</f>
        <v>OK</v>
      </c>
      <c r="H14" s="154">
        <f>'Form 4'!B18</f>
        <v>47</v>
      </c>
      <c r="I14" s="155">
        <f>'Form 4'!C18</f>
        <v>4034689.07</v>
      </c>
      <c r="J14" s="156" t="str">
        <f>IF('Form 4'!E18&lt;0,"CHECK",IF('Form 4'!E18&lt;0.16,"OK","CHECK"))</f>
        <v>OK</v>
      </c>
    </row>
    <row r="15" spans="1:10" x14ac:dyDescent="0.25">
      <c r="A15" s="150" t="s">
        <v>120</v>
      </c>
      <c r="B15" s="151">
        <f>'Form 2'!B18+'Form 2'!G18</f>
        <v>29</v>
      </c>
      <c r="C15" s="152" t="str">
        <f>IF((SUM('Form 2'!D18:F18)+SUM('Form 2'!I18:K18))-B15=0,"OK","ERROR")</f>
        <v>OK</v>
      </c>
      <c r="D15" s="152">
        <f>IF('Form 2'!B18=0,"",'Form 2'!C18/'Form 2'!B18)</f>
        <v>73886.505714285711</v>
      </c>
      <c r="E15" s="152">
        <f>IF('Form 2'!G18=0,"",'Form 2'!H18/'Form 2'!G18)</f>
        <v>79518.646363636362</v>
      </c>
      <c r="F15" s="153">
        <f>'Form 2'!C18+'Form 2'!H18</f>
        <v>2266615.7599999998</v>
      </c>
      <c r="G15" s="152" t="str">
        <f>IF('Form 3'!I30-B15&lt;=0,"OK","CHECK")</f>
        <v>OK</v>
      </c>
      <c r="H15" s="154">
        <f>'Form 4'!B19</f>
        <v>27</v>
      </c>
      <c r="I15" s="155">
        <f>'Form 4'!C19</f>
        <v>2046857.41</v>
      </c>
      <c r="J15" s="156" t="str">
        <f>IF('Form 4'!E19&lt;0,"CHECK",IF('Form 4'!E19&lt;0.16,"OK","CHECK"))</f>
        <v>OK</v>
      </c>
    </row>
    <row r="16" spans="1:10" x14ac:dyDescent="0.25">
      <c r="A16" s="150" t="s">
        <v>121</v>
      </c>
      <c r="B16" s="151">
        <f>'Form 2'!B19+'Form 2'!G19</f>
        <v>0</v>
      </c>
      <c r="C16" s="152" t="str">
        <f>IF((SUM('Form 2'!D19:F19)+SUM('Form 2'!I19:K19))-B16=0,"OK","ERROR")</f>
        <v>OK</v>
      </c>
      <c r="D16" s="152" t="str">
        <f>IF('Form 2'!B19=0,"",'Form 2'!C19/'Form 2'!B19)</f>
        <v/>
      </c>
      <c r="E16" s="152" t="str">
        <f>IF('Form 2'!G19=0,"",'Form 2'!H19/'Form 2'!G19)</f>
        <v/>
      </c>
      <c r="F16" s="153">
        <f>'Form 2'!C19+'Form 2'!H19</f>
        <v>0</v>
      </c>
      <c r="G16" s="152" t="str">
        <f>IF('Form 3'!K30-B16&lt;=0,"OK","CHECK")</f>
        <v>OK</v>
      </c>
      <c r="H16" s="154">
        <f>'Form 4'!B20</f>
        <v>0</v>
      </c>
      <c r="I16" s="155">
        <f>'Form 4'!C20</f>
        <v>0</v>
      </c>
      <c r="J16" s="156" t="str">
        <f>IF('Form 4'!E20&lt;0,"CHECK",IF('Form 4'!E20&lt;0.16,"OK","CHECK"))</f>
        <v>OK</v>
      </c>
    </row>
    <row r="17" spans="1:10" x14ac:dyDescent="0.25">
      <c r="A17" s="150" t="s">
        <v>122</v>
      </c>
      <c r="B17" s="151">
        <f>'Form 2'!B20+'Form 2'!G20</f>
        <v>0</v>
      </c>
      <c r="C17" s="152" t="str">
        <f>IF((SUM('Form 2'!D20:F20)+SUM('Form 2'!I20:K20))-B17=0,"OK","ERROR")</f>
        <v>OK</v>
      </c>
      <c r="D17" s="152" t="str">
        <f>IF('Form 2'!B20=0,"",'Form 2'!C20/'Form 2'!B20)</f>
        <v/>
      </c>
      <c r="E17" s="152" t="str">
        <f>IF('Form 2'!G20=0,"",'Form 2'!H20/'Form 2'!G20)</f>
        <v/>
      </c>
      <c r="F17" s="153">
        <f>'Form 2'!C20+'Form 2'!H20</f>
        <v>0</v>
      </c>
      <c r="G17" s="152" t="str">
        <f>IF('Form 3'!M30-B17&lt;=0,"OK","CHECK")</f>
        <v>OK</v>
      </c>
      <c r="H17" s="154">
        <f>'Form 4'!B21</f>
        <v>0</v>
      </c>
      <c r="I17" s="155">
        <f>'Form 4'!C21</f>
        <v>0</v>
      </c>
      <c r="J17" s="156" t="str">
        <f>IF('Form 4'!E21&lt;0,"CHECK",IF('Form 4'!E21&lt;0.16,"OK","CHECK"))</f>
        <v>OK</v>
      </c>
    </row>
    <row r="18" spans="1:10" ht="15.75" thickBot="1" x14ac:dyDescent="0.3">
      <c r="A18" s="157" t="s">
        <v>123</v>
      </c>
      <c r="B18" s="158">
        <f>'Form 2'!B21+'Form 2'!G21</f>
        <v>193</v>
      </c>
      <c r="C18" s="159" t="str">
        <f>IF((SUM('Form 2'!D21:F21)+SUM('Form 2'!I21:K21))-B18=0,"OK","ERROR")</f>
        <v>OK</v>
      </c>
      <c r="D18" s="159">
        <f>IF('Form 2'!B21=0,"",'Form 2'!C21/'Form 2'!B21)</f>
        <v>102585.05874999998</v>
      </c>
      <c r="E18" s="159">
        <f>IF('Form 2'!G21=0,"",'Form 2'!H21/'Form 2'!G21)</f>
        <v>100542.58457142858</v>
      </c>
      <c r="F18" s="160">
        <f>'Form 2'!C21+'Form 2'!H21</f>
        <v>19584456.549999997</v>
      </c>
      <c r="G18" s="159"/>
      <c r="H18" s="161">
        <f>'Form 4'!B22</f>
        <v>176</v>
      </c>
      <c r="I18" s="162">
        <f>'Form 4'!C22</f>
        <v>17661077.359999999</v>
      </c>
      <c r="J18" s="163" t="str">
        <f>IF('Form 4'!E22&lt;0,"CHECK",IF('Form 4'!E22&lt;0.16,"OK","CHECK"))</f>
        <v>CHECK</v>
      </c>
    </row>
    <row r="19" spans="1:10" ht="15.75" thickBot="1" x14ac:dyDescent="0.3">
      <c r="A19" s="73" t="s">
        <v>209</v>
      </c>
      <c r="B19" s="165"/>
      <c r="C19" s="166"/>
      <c r="D19" s="166"/>
      <c r="E19" s="166"/>
      <c r="F19" s="167"/>
      <c r="G19" s="168"/>
      <c r="H19" s="165"/>
      <c r="I19" s="57"/>
      <c r="J19" s="57"/>
    </row>
    <row r="20" spans="1:10" x14ac:dyDescent="0.25">
      <c r="A20" s="169" t="s">
        <v>117</v>
      </c>
      <c r="B20" s="144">
        <f>'Form 2'!B23+'Form 2'!G23</f>
        <v>163</v>
      </c>
      <c r="C20" s="145" t="str">
        <f>IF((SUM('Form 2'!D23:F23)+SUM('Form 2'!I23:K23))-B20=0,"OK","ERROR")</f>
        <v>OK</v>
      </c>
      <c r="D20" s="145">
        <f>IF('Form 2'!B23=0,"",'Form 2'!C23/'Form 2'!B23)</f>
        <v>102572.71022519068</v>
      </c>
      <c r="E20" s="145">
        <f>IF('Form 2'!G23=0,"",'Form 2'!H23/'Form 2'!G23)</f>
        <v>104353.78045442946</v>
      </c>
      <c r="F20" s="146">
        <f>'Form 2'!C23+'Form 2'!H23</f>
        <v>16808405.278168019</v>
      </c>
      <c r="G20" s="145" t="str">
        <f>IF('Form 3'!C43-B20&lt;=0,"OK","CHECK")</f>
        <v>OK</v>
      </c>
      <c r="H20" s="147">
        <f>'Form 4'!B26</f>
        <v>139</v>
      </c>
      <c r="I20" s="148">
        <f>'Form 4'!C26</f>
        <v>14506473.423624828</v>
      </c>
      <c r="J20" s="149" t="str">
        <f>IF('Form 4'!E26&lt;0,"CHECK",IF('Form 4'!E26&lt;0.16,"OK","CHECK"))</f>
        <v>OK</v>
      </c>
    </row>
    <row r="21" spans="1:10" x14ac:dyDescent="0.25">
      <c r="A21" s="170" t="s">
        <v>118</v>
      </c>
      <c r="B21" s="151">
        <f>'Form 2'!B24+'Form 2'!G24</f>
        <v>154</v>
      </c>
      <c r="C21" s="152" t="str">
        <f>IF((SUM('Form 2'!D24:F24)+SUM('Form 2'!I24:K24))-B21=0,"OK","ERROR")</f>
        <v>OK</v>
      </c>
      <c r="D21" s="152">
        <f>IF('Form 2'!B24=0,"",'Form 2'!C24/'Form 2'!B24)</f>
        <v>80774.020667377088</v>
      </c>
      <c r="E21" s="152">
        <f>IF('Form 2'!G24=0,"",'Form 2'!H24/'Form 2'!G24)</f>
        <v>79670.67812113963</v>
      </c>
      <c r="F21" s="153">
        <f>'Form 2'!C24+'Form 2'!H24</f>
        <v>12356448.491808262</v>
      </c>
      <c r="G21" s="152" t="str">
        <f>IF('Form 3'!E43-B21&lt;=0,"OK","CHECK")</f>
        <v>OK</v>
      </c>
      <c r="H21" s="154">
        <f>'Form 4'!B27</f>
        <v>156</v>
      </c>
      <c r="I21" s="155">
        <f>'Form 4'!C27</f>
        <v>12890250.135445029</v>
      </c>
      <c r="J21" s="156" t="str">
        <f>IF('Form 4'!E27&lt;0,"CHECK",IF('Form 4'!E27&lt;0.16,"OK","CHECK"))</f>
        <v>OK</v>
      </c>
    </row>
    <row r="22" spans="1:10" x14ac:dyDescent="0.25">
      <c r="A22" s="170" t="s">
        <v>119</v>
      </c>
      <c r="B22" s="151">
        <f>'Form 2'!B25+'Form 2'!G25</f>
        <v>146</v>
      </c>
      <c r="C22" s="152" t="str">
        <f>IF((SUM('Form 2'!D25:F25)+SUM('Form 2'!I25:K25))-B22=0,"OK","ERROR")</f>
        <v>OK</v>
      </c>
      <c r="D22" s="152">
        <f>IF('Form 2'!B25=0,"",'Form 2'!C25/'Form 2'!B25)</f>
        <v>70313.555790743616</v>
      </c>
      <c r="E22" s="152">
        <f>IF('Form 2'!G25=0,"",'Form 2'!H25/'Form 2'!G25)</f>
        <v>68996.429613882268</v>
      </c>
      <c r="F22" s="153">
        <f>'Form 2'!C25+'Form 2'!H25</f>
        <v>10169628.93453769</v>
      </c>
      <c r="G22" s="152" t="str">
        <f>IF('Form 3'!G43-B22&lt;=0,"OK","CHECK")</f>
        <v>OK</v>
      </c>
      <c r="H22" s="154">
        <f>'Form 4'!B28</f>
        <v>126</v>
      </c>
      <c r="I22" s="155">
        <f>'Form 4'!C28</f>
        <v>8749386.6290835738</v>
      </c>
      <c r="J22" s="156" t="str">
        <f>IF('Form 4'!E28&lt;0,"CHECK",IF('Form 4'!E28&lt;0.16,"OK","CHECK"))</f>
        <v>OK</v>
      </c>
    </row>
    <row r="23" spans="1:10" x14ac:dyDescent="0.25">
      <c r="A23" s="170" t="s">
        <v>120</v>
      </c>
      <c r="B23" s="151">
        <f>'Form 2'!B26+'Form 2'!G26</f>
        <v>76</v>
      </c>
      <c r="C23" s="152" t="str">
        <f>IF((SUM('Form 2'!D26:F26)+SUM('Form 2'!I26:K26))-B23=0,"OK","ERROR")</f>
        <v>OK</v>
      </c>
      <c r="D23" s="152">
        <f>IF('Form 2'!B26=0,"",'Form 2'!C26/'Form 2'!B26)</f>
        <v>57750.5078787487</v>
      </c>
      <c r="E23" s="152">
        <f>IF('Form 2'!G26=0,"",'Form 2'!H26/'Form 2'!G26)</f>
        <v>61880.98412581296</v>
      </c>
      <c r="F23" s="153">
        <f>'Form 2'!C26+'Form 2'!H26</f>
        <v>4603823.3636322431</v>
      </c>
      <c r="G23" s="152" t="str">
        <f>IF('Form 3'!I43-B23&lt;=0,"OK","CHECK")</f>
        <v>OK</v>
      </c>
      <c r="H23" s="154">
        <f>'Form 4'!B29</f>
        <v>66</v>
      </c>
      <c r="I23" s="155">
        <f>'Form 4'!C29</f>
        <v>4006975.2872690056</v>
      </c>
      <c r="J23" s="156" t="str">
        <f>IF('Form 4'!E29&lt;0,"CHECK",IF('Form 4'!E29&lt;0.16,"OK","CHECK"))</f>
        <v>OK</v>
      </c>
    </row>
    <row r="24" spans="1:10" x14ac:dyDescent="0.25">
      <c r="A24" s="170" t="s">
        <v>121</v>
      </c>
      <c r="B24" s="151">
        <f>'Form 2'!B27+'Form 2'!G27</f>
        <v>0</v>
      </c>
      <c r="C24" s="152" t="str">
        <f>IF((SUM('Form 2'!D27:F27)+SUM('Form 2'!I27:K27))-B24=0,"OK","ERROR")</f>
        <v>OK</v>
      </c>
      <c r="D24" s="152" t="str">
        <f>IF('Form 2'!B27=0,"",'Form 2'!C27/'Form 2'!B27)</f>
        <v/>
      </c>
      <c r="E24" s="152" t="str">
        <f>IF('Form 2'!G27=0,"",'Form 2'!H27/'Form 2'!G27)</f>
        <v/>
      </c>
      <c r="F24" s="153">
        <f>'Form 2'!C27+'Form 2'!H27</f>
        <v>0</v>
      </c>
      <c r="G24" s="152" t="str">
        <f>IF('Form 3'!K43-B24&lt;=0,"OK","CHECK")</f>
        <v>OK</v>
      </c>
      <c r="H24" s="154">
        <f>'Form 4'!B30</f>
        <v>0</v>
      </c>
      <c r="I24" s="155">
        <f>'Form 4'!C30</f>
        <v>0</v>
      </c>
      <c r="J24" s="156" t="str">
        <f>IF('Form 4'!E30&lt;0,"CHECK",IF('Form 4'!E30&lt;0.16,"OK","CHECK"))</f>
        <v>OK</v>
      </c>
    </row>
    <row r="25" spans="1:10" x14ac:dyDescent="0.25">
      <c r="A25" s="170" t="s">
        <v>122</v>
      </c>
      <c r="B25" s="151">
        <f>'Form 2'!B28+'Form 2'!G28</f>
        <v>0</v>
      </c>
      <c r="C25" s="152" t="str">
        <f>IF((SUM('Form 2'!D28:F28)+SUM('Form 2'!I28:K28))-B25=0,"OK","ERROR")</f>
        <v>OK</v>
      </c>
      <c r="D25" s="152" t="str">
        <f>IF('Form 2'!B28=0,"",'Form 2'!C28/'Form 2'!B28)</f>
        <v/>
      </c>
      <c r="E25" s="152" t="str">
        <f>IF('Form 2'!G28=0,"",'Form 2'!H28/'Form 2'!G28)</f>
        <v/>
      </c>
      <c r="F25" s="153">
        <f>'Form 2'!C28+'Form 2'!H28</f>
        <v>0</v>
      </c>
      <c r="G25" s="152" t="str">
        <f>IF('Form 3'!M43-B25&lt;=0,"OK","CHECK")</f>
        <v>OK</v>
      </c>
      <c r="H25" s="154">
        <f>'Form 4'!B31</f>
        <v>0</v>
      </c>
      <c r="I25" s="155">
        <f>'Form 4'!C31</f>
        <v>0</v>
      </c>
      <c r="J25" s="156" t="str">
        <f>IF('Form 4'!E31&lt;0,"CHECK",IF('Form 4'!E31&lt;0.16,"OK","CHECK"))</f>
        <v>OK</v>
      </c>
    </row>
    <row r="26" spans="1:10" ht="15.75" thickBot="1" x14ac:dyDescent="0.3">
      <c r="A26" s="171" t="s">
        <v>123</v>
      </c>
      <c r="B26" s="158">
        <f>'Form 2'!B29+'Form 2'!G29</f>
        <v>539</v>
      </c>
      <c r="C26" s="159" t="str">
        <f>IF((SUM('Form 2'!D29:F29)+SUM('Form 2'!I29:K29))-B26=0,"OK","ERROR")</f>
        <v>OK</v>
      </c>
      <c r="D26" s="159">
        <f>IF('Form 2'!B29=0,"",'Form 2'!C29/'Form 2'!B29)</f>
        <v>84743.133736967415</v>
      </c>
      <c r="E26" s="159">
        <f>IF('Form 2'!G29=0,"",'Form 2'!H29/'Form 2'!G29)</f>
        <v>77790.161672650487</v>
      </c>
      <c r="F26" s="160">
        <f>'Form 2'!C29+'Form 2'!H29</f>
        <v>43938306.068146206</v>
      </c>
      <c r="G26" s="161"/>
      <c r="H26" s="161">
        <f>'Form 4'!B32</f>
        <v>487</v>
      </c>
      <c r="I26" s="162">
        <f>'Form 4'!C32</f>
        <v>40153085.475422435</v>
      </c>
      <c r="J26" s="163" t="str">
        <f>IF('Form 4'!E32&lt;0,"CHECK",IF('Form 4'!E32&lt;0.16,"OK","CHECK"))</f>
        <v>OK</v>
      </c>
    </row>
  </sheetData>
  <sheetProtection algorithmName="SHA-512" hashValue="Vn0/7lOshB+gonpESVdMrZq+IEwh9FO0EuhnLc1tbrtWRlbnuqZNyLBw56ZKkTy2pTzOG0aPbDi6aOePpfLgSQ==" saltValue="ErJft1XE1yH8sn+NrX6mMA==" spinCount="100000" sheet="1" objects="1" scenarios="1"/>
  <mergeCells count="3">
    <mergeCell ref="A1:J1"/>
    <mergeCell ref="B2:F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L15"/>
  <sheetViews>
    <sheetView workbookViewId="0">
      <selection activeCell="H19" sqref="H19"/>
    </sheetView>
  </sheetViews>
  <sheetFormatPr defaultColWidth="8.7109375" defaultRowHeight="15" x14ac:dyDescent="0.25"/>
  <sheetData>
    <row r="9" spans="3:12" ht="13.9" customHeight="1" x14ac:dyDescent="0.25">
      <c r="C9" s="489" t="s">
        <v>210</v>
      </c>
      <c r="D9" s="489"/>
      <c r="E9" s="489"/>
      <c r="F9" s="489"/>
      <c r="G9" s="489"/>
      <c r="H9" s="489"/>
      <c r="I9" s="489"/>
      <c r="J9" s="489"/>
      <c r="K9" s="489"/>
      <c r="L9" s="489"/>
    </row>
    <row r="10" spans="3:12" x14ac:dyDescent="0.25">
      <c r="C10" s="490"/>
      <c r="D10" s="490"/>
      <c r="E10" s="490"/>
      <c r="F10" s="490"/>
      <c r="G10" s="490"/>
      <c r="H10" s="490"/>
      <c r="I10" s="490"/>
      <c r="J10" s="490"/>
      <c r="K10" s="490"/>
      <c r="L10" s="490"/>
    </row>
    <row r="11" spans="3:12" x14ac:dyDescent="0.25">
      <c r="C11" s="490"/>
      <c r="D11" s="490"/>
      <c r="E11" s="490"/>
      <c r="F11" s="490"/>
      <c r="G11" s="490"/>
      <c r="H11" s="490"/>
      <c r="I11" s="490"/>
      <c r="J11" s="490"/>
      <c r="K11" s="490"/>
      <c r="L11" s="490"/>
    </row>
    <row r="12" spans="3:12" x14ac:dyDescent="0.25">
      <c r="C12" s="490"/>
      <c r="D12" s="490"/>
      <c r="E12" s="490"/>
      <c r="F12" s="490"/>
      <c r="G12" s="490"/>
      <c r="H12" s="490"/>
      <c r="I12" s="490"/>
      <c r="J12" s="490"/>
      <c r="K12" s="490"/>
      <c r="L12" s="490"/>
    </row>
    <row r="13" spans="3:12" x14ac:dyDescent="0.25">
      <c r="C13" s="490"/>
      <c r="D13" s="490"/>
      <c r="E13" s="490"/>
      <c r="F13" s="490"/>
      <c r="G13" s="490"/>
      <c r="H13" s="490"/>
      <c r="I13" s="490"/>
      <c r="J13" s="490"/>
      <c r="K13" s="490"/>
      <c r="L13" s="490"/>
    </row>
    <row r="14" spans="3:12" x14ac:dyDescent="0.25">
      <c r="C14" s="490"/>
      <c r="D14" s="490"/>
      <c r="E14" s="490"/>
      <c r="F14" s="490"/>
      <c r="G14" s="490"/>
      <c r="H14" s="490"/>
      <c r="I14" s="490"/>
      <c r="J14" s="490"/>
      <c r="K14" s="490"/>
      <c r="L14" s="490"/>
    </row>
    <row r="15" spans="3:12" x14ac:dyDescent="0.25">
      <c r="C15" s="490"/>
      <c r="D15" s="490"/>
      <c r="E15" s="490"/>
      <c r="F15" s="490"/>
      <c r="G15" s="490"/>
      <c r="H15" s="490"/>
      <c r="I15" s="490"/>
      <c r="J15" s="490"/>
      <c r="K15" s="490"/>
      <c r="L15" s="490"/>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vt:lpstr>
      <vt:lpstr>Form 1</vt:lpstr>
      <vt:lpstr>Form 2</vt:lpstr>
      <vt:lpstr>Form 3</vt:lpstr>
      <vt:lpstr>Form 4</vt:lpstr>
      <vt:lpstr>Form 5</vt:lpstr>
      <vt:lpstr>Form 6</vt:lpstr>
      <vt:lpstr>Form 3 Estimate</vt:lpstr>
      <vt:lpstr>Form 4 Estimate</vt:lpstr>
      <vt:lpstr>Validity Checks</vt:lpstr>
      <vt:lpstr>Macros</vt:lpstr>
      <vt:lpstr>AAUPcategory</vt:lpstr>
      <vt:lpstr>benefits</vt:lpstr>
      <vt:lpstr>Control</vt:lpstr>
      <vt:lpstr>decline</vt:lpstr>
      <vt:lpstr>'Form 1'!Print_Area</vt:lpstr>
      <vt:lpstr>tenure</vt:lpstr>
      <vt:lpstr>union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dcterms:created xsi:type="dcterms:W3CDTF">2012-09-17T14:37:54Z</dcterms:created>
  <dcterms:modified xsi:type="dcterms:W3CDTF">2019-03-07T18:39:41Z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0x010100DBFB64799CBEEF4BAC66292ED4D00166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ies>
</file>